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srajbek\Downloads\"/>
    </mc:Choice>
  </mc:AlternateContent>
  <bookViews>
    <workbookView xWindow="0" yWindow="0" windowWidth="28800" windowHeight="12180" tabRatio="500" activeTab="7"/>
  </bookViews>
  <sheets>
    <sheet name="GRUPA 1" sheetId="1" r:id="rId1"/>
    <sheet name="GRUPA 2" sheetId="2" r:id="rId2"/>
    <sheet name="GRUPA 3" sheetId="3" r:id="rId3"/>
    <sheet name="GRUPA 4" sheetId="4" r:id="rId4"/>
    <sheet name="GRUPA 5" sheetId="5" r:id="rId5"/>
    <sheet name="GRUPA 6" sheetId="6" r:id="rId6"/>
    <sheet name="GRUPA 7" sheetId="7" r:id="rId7"/>
    <sheet name="GRUPA 8" sheetId="8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0" i="8" l="1"/>
  <c r="K11" i="8"/>
  <c r="I28" i="8" s="1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I29" i="8" l="1"/>
  <c r="I30" i="8" s="1"/>
  <c r="K10" i="7"/>
  <c r="K11" i="7"/>
  <c r="K12" i="7"/>
  <c r="K13" i="7"/>
  <c r="K14" i="7"/>
  <c r="K15" i="7"/>
  <c r="K16" i="7"/>
  <c r="K17" i="7"/>
  <c r="K18" i="7"/>
  <c r="K19" i="7"/>
  <c r="K20" i="7"/>
  <c r="I21" i="7"/>
  <c r="I22" i="7" s="1"/>
  <c r="I23" i="7" s="1"/>
  <c r="K10" i="6" l="1"/>
  <c r="I11" i="6"/>
  <c r="I12" i="6" s="1"/>
  <c r="I13" i="6" s="1"/>
  <c r="K10" i="5" l="1"/>
  <c r="K11" i="5"/>
  <c r="K12" i="5"/>
  <c r="I13" i="5"/>
  <c r="I14" i="5" s="1"/>
  <c r="I15" i="5" s="1"/>
  <c r="K10" i="4" l="1"/>
  <c r="K11" i="4"/>
  <c r="K12" i="4"/>
  <c r="K13" i="4"/>
  <c r="K14" i="4"/>
  <c r="K15" i="4"/>
  <c r="K16" i="4"/>
  <c r="K17" i="4"/>
  <c r="K18" i="4"/>
  <c r="K19" i="4"/>
  <c r="K20" i="4"/>
  <c r="K21" i="4"/>
  <c r="K22" i="4"/>
  <c r="I23" i="4"/>
  <c r="I24" i="4" s="1"/>
  <c r="I25" i="4" s="1"/>
  <c r="K10" i="3" l="1"/>
  <c r="K11" i="3"/>
  <c r="I16" i="3" s="1"/>
  <c r="K12" i="3"/>
  <c r="K13" i="3"/>
  <c r="K14" i="3"/>
  <c r="K15" i="3"/>
  <c r="I17" i="3" l="1"/>
  <c r="I18" i="3" s="1"/>
  <c r="K10" i="2"/>
  <c r="K11" i="2"/>
  <c r="I31" i="2" s="1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I32" i="2" l="1"/>
  <c r="I33" i="2" s="1"/>
  <c r="K31" i="1"/>
  <c r="K28" i="1" l="1"/>
  <c r="K29" i="1"/>
  <c r="K30" i="1"/>
  <c r="K27" i="1"/>
  <c r="K11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10" i="1"/>
  <c r="I32" i="1" l="1"/>
  <c r="I33" i="1"/>
  <c r="I34" i="1" s="1"/>
</calcChain>
</file>

<file path=xl/sharedStrings.xml><?xml version="1.0" encoding="utf-8"?>
<sst xmlns="http://schemas.openxmlformats.org/spreadsheetml/2006/main" count="629" uniqueCount="197">
  <si>
    <t>ATK šifra</t>
  </si>
  <si>
    <t>Nezaštićeni naziv lijeka</t>
  </si>
  <si>
    <t>Oblik, jačina i pakiranje</t>
  </si>
  <si>
    <t>Jedinica mjere</t>
  </si>
  <si>
    <t>Okvirne godišnje potrebe</t>
  </si>
  <si>
    <t>V06DX03</t>
  </si>
  <si>
    <t>namirnice za enteralnu primjenu-renalna insuficijencija kao Fresubin Renal ili jednakovrijedno</t>
  </si>
  <si>
    <t>kom</t>
  </si>
  <si>
    <t>namirnice za enteralnu primjenu-povećana potreba za proteinima i energijom kao Fresubin ED ili  jednakovrijedno</t>
  </si>
  <si>
    <t>namirnice za enteralnu primjenu-malnutricija s vlaknima kod disfagije, kao Fresubin DB Creme ili jednakovrijedno</t>
  </si>
  <si>
    <t>namirnice za enteralnu primjenu-na umjetnoj ventilaciji kao Survimed ili jednakovrijedno</t>
  </si>
  <si>
    <t>namirnice za enteralnu primjenu-tumorska kaheksija kao Supportan ili jednakovrijedno</t>
  </si>
  <si>
    <t>namirnice za enteralnu primjenu-povećana potreba za proteinima i energijom kao Fresubin Protein Energy ili jednakovrijedno</t>
  </si>
  <si>
    <t>namirnice za enteralnu primjenu-insuficijencija jetre kao Fresubin Hepa ili jednakovrijedno</t>
  </si>
  <si>
    <t>namirnice za enteralnu primjenu-povećana potreba za proteinima i energijom kao Providextra ili jednakovrijedno</t>
  </si>
  <si>
    <t>namirnice za enteralnu primjenu-malapsorpcija kao Survimed OPD 1.5 Kcal Drink ili jednakovrijedno</t>
  </si>
  <si>
    <t>namirnice za enteralnu primjenu kod disfagije kao Fresubin Creme 2kcal ili jednakovrijedno</t>
  </si>
  <si>
    <t>namirnice za enteralnu primjenu-dijabetes kao Diben drink ili jednakovrijedno</t>
  </si>
  <si>
    <t>namirnice za enteralnu primjenu- dekubitusi i rane koje teško zacijeljuju kao Fresubin HP Energy ili jednakovrijedno</t>
  </si>
  <si>
    <t>Zaštićeno ime</t>
  </si>
  <si>
    <t>Iznos bez PDV-a</t>
  </si>
  <si>
    <t>KB DUBRAVA</t>
  </si>
  <si>
    <t>Avenija Gojka Šuška 6</t>
  </si>
  <si>
    <t>10000 Zagreb</t>
  </si>
  <si>
    <t>namirnice za enteralnu primjenu-malnutricija kao Fresubin 3,2 kcal ili jednakovrijedno</t>
  </si>
  <si>
    <t>Nositelj odobrenja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</si>
  <si>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</si>
  <si>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</si>
  <si>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</si>
  <si>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</si>
  <si>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</si>
  <si>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</si>
  <si>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</si>
  <si>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</si>
  <si>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</si>
  <si>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</si>
  <si>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</si>
  <si>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</si>
  <si>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</si>
  <si>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</si>
  <si>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</si>
  <si>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</si>
  <si>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</si>
  <si>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UKUPNO</t>
  </si>
  <si>
    <t>PDV-e</t>
  </si>
  <si>
    <t>SVEUKUPNO S PDV-om</t>
  </si>
  <si>
    <t>NAMIRNICE ZA ENTERALNU PREHRANU GRUPA 1</t>
  </si>
  <si>
    <t>PONUDITELJ</t>
  </si>
  <si>
    <t>Grupa predmeta nabave</t>
  </si>
  <si>
    <t>Redni broj stavke</t>
  </si>
  <si>
    <t>Jedinična cijena (bez PDV-a po komadu</t>
  </si>
  <si>
    <t>boč. plast. 200 ml</t>
  </si>
  <si>
    <t>boč. plast. 125 ml</t>
  </si>
  <si>
    <t>krema, plast. posudica 125 g</t>
  </si>
  <si>
    <t>vreć. plast. 500 ml</t>
  </si>
  <si>
    <t>plast. boč. 200 ml</t>
  </si>
  <si>
    <t>prašak 225 g</t>
  </si>
  <si>
    <t>namirnice za enteralnu primjenu-poremećaji gutanja kao Thick and Easy ili jednakovrijedno</t>
  </si>
  <si>
    <t>namirnice za enteralnu primjenu-malnutricija kao Fresubin 2kcal drink ili jednakovrijedno</t>
  </si>
  <si>
    <t>namirnice za enteralnu primjenu-malnutricija kao Fresubin 2kcal fibre drink ili jednakovrijedno</t>
  </si>
  <si>
    <t>18.</t>
  </si>
  <si>
    <t xml:space="preserve"> vreć. plast. 500 ml</t>
  </si>
  <si>
    <t>19.</t>
  </si>
  <si>
    <t>20.</t>
  </si>
  <si>
    <t>21.</t>
  </si>
  <si>
    <t>namirnica za enteralnu primjenu - smanjenje upale i jačanje imuniteta nakon operacija, teških trauma ili pothranjenosti kao Reconvan ili jednakovrijedno</t>
  </si>
  <si>
    <t>namirnica za enteralnu primjenu - pothranjenost, a kojima je potrebna enteralna prehrana s vlaknima s 2,0 kcal/ml kao FRESUBIN 2 kcal HP fibre ili jednakovrijedno</t>
  </si>
  <si>
    <t>namirnice za enteralnu primjenu-dijabetes kao Diben ili jednakovrijedno</t>
  </si>
  <si>
    <t>namirnica za enteralnu primjenu - pothranjenost, osobito one s povećanim potrebama za energijom i proteinima i/ili ograničenim unosom tekućine te slabom tolerancijom na veće količine (volumen) hrane ili napitaka kao Fresubin 2 kcal HP ili jednakovrijedno</t>
  </si>
  <si>
    <t>22.</t>
  </si>
  <si>
    <t>V06DX04</t>
  </si>
  <si>
    <t>vreć. plast. 1x500 ml</t>
  </si>
  <si>
    <t>namirnice za enteralnu primjenu-poremećena gastrointestinalna funkcija uslijed kritičnog zdravstvenog stanja te povećana potreba za glutaminom i antioksidansima kao Intestamin ili jednakovrijedno</t>
  </si>
  <si>
    <t>spremnik plast. 1.000 ml</t>
  </si>
  <si>
    <t>namirnice za enteralnu primjenu-za osobae s pothranjenošću povezanom s bolešću ili onima koje su pod povećanim rizikom njezina razvoja kao Osmolite ili jednakovrijedno</t>
  </si>
  <si>
    <t>spremnik plast. 500 ml</t>
  </si>
  <si>
    <t>namirnice za enteralnu primjenu-s vlaknima, za osobe koje imaju ili su u riziku od razvoja pothranjenosti povezane s bolešću kao Jevity Plus HP ili jednakovrijedno</t>
  </si>
  <si>
    <t>namirnice za enteralnu primjenu-s vlaknima, za osobe koje imaju ili su u riziku od razvoja pothranjenosti povezane s bolešću kao Jevity ili jednakovrijedno</t>
  </si>
  <si>
    <t>namirnice za enteralnu primjenu-dijabetes/intolerancija na glukozu kao Glucerna 1,5 kcal ili jednakovrijedno</t>
  </si>
  <si>
    <t>boč. 220 ml</t>
  </si>
  <si>
    <t>namirnice za enteralnu primjenu – dijabetes/intolerancija na glukozu kao Glucerna  Advance 1,6 kcal ili jednakovrijedno</t>
  </si>
  <si>
    <t>namirnice za enteralnu primjenu s dodatkom HMB-a-malnutricija kao Ensure Plus Advance RTH ili jednakovrijedno</t>
  </si>
  <si>
    <t>vreć. 24g</t>
  </si>
  <si>
    <t>namirnice za enteralnu primjenu- kronične rane kao Abound ili jednakovrijedno</t>
  </si>
  <si>
    <t>boca 125ml</t>
  </si>
  <si>
    <t>namirnice za enteralnu primjenu-malnutricija kao Ensure compact boca ili jednakovrijedno</t>
  </si>
  <si>
    <t>boca 200 ml</t>
  </si>
  <si>
    <t>namirnice za enteralnu primjenu- pedijatrijska malnutricija kao Pediasure ili jednakovrijedno</t>
  </si>
  <si>
    <t>boč. 200 ml</t>
  </si>
  <si>
    <t>namirnice za enteralnu primjenu-malnutricija kao Vital 1,5kcal ili jednakovrijedno</t>
  </si>
  <si>
    <t>namirnice za enteralnu primjenu-malnutricija, kao Ensure TwoCal ili jednakovrijedno</t>
  </si>
  <si>
    <t>namirnice za enteralnu primjenu-malnutricija s vlaknima kao Ensure plus Fiber ili jednakovrijedno</t>
  </si>
  <si>
    <t>namirnice za enteralnu primjenu-renalna insuficijencija  kao Nepro LP ili jednakovrijedno</t>
  </si>
  <si>
    <t>boca 220 ml</t>
  </si>
  <si>
    <t>namirnice za enteralnu primjenu-renalna insuficijencija na dijalizi- kronična bubrežna bolest + vlakna kao Nepro HP ili jednakovrijedno</t>
  </si>
  <si>
    <t>limenka 250 ml</t>
  </si>
  <si>
    <t>namirnice za enteralnu primjenu-dijabetes/intolerancija na glukozu kao Glucerna ili jednakovrijedno</t>
  </si>
  <si>
    <t>namirnice za enteralnu primjenu s dodatkom HMB-a-malnutricija kao Ensure Plus Advance ili jednakovrijedno</t>
  </si>
  <si>
    <t>boca 500 ml</t>
  </si>
  <si>
    <t>namirnice za enteralnu primjenu-na umjetnoj ventilaciji kao Oxepa ili jednakovrijedno</t>
  </si>
  <si>
    <t>boca 250 ml</t>
  </si>
  <si>
    <t>namirnice za enteralnu primjenu-kronična respiratorna insuficijencija kao Pulmocare RTH ili jednakovrijedno</t>
  </si>
  <si>
    <t>namirnice za enteralnu primjenu-tumorska kaheksija kao Prosure ili jednakovrijedno</t>
  </si>
  <si>
    <t>tetrapak 230 ml/ boca 220 ml</t>
  </si>
  <si>
    <t>namirnice za enteralnu primjenu-dijabetes, spoj sporoprobavljivih ugljikohidrata kao Glucerna SR ili jednakovrijedno</t>
  </si>
  <si>
    <t>namirnice za enteralnu primjenu-malnutricija kao Ensure Plus ili jednakovrijedno</t>
  </si>
  <si>
    <t>Jedinična cijena (bez PDV-a</t>
  </si>
  <si>
    <t>NAMIRNICE ZA ENTERALNU PREHRANU GRUPA 2</t>
  </si>
  <si>
    <t>boca 125 ml</t>
  </si>
  <si>
    <t>namirnice za enteralnu primjenu- povećana potreba za proteinima i energijom kao Resource Ultra + ili jednakovrijedno</t>
  </si>
  <si>
    <t>namirnice za enteralnu primjenu- pedijatrijska malnutricija kao Nestle Resource Junior  ili jednakovrijedno</t>
  </si>
  <si>
    <t>kutija 400 g/1800 ml</t>
  </si>
  <si>
    <t>namirnice za enteralnu primjenu kod malapsorpcije kao Modulen ili jednakovrijedno</t>
  </si>
  <si>
    <t>vrećice, 7 g</t>
  </si>
  <si>
    <t>namirnice za enteralnu primjenu- kronične rane kao Resource Arginaid ili jednakovrijedno</t>
  </si>
  <si>
    <t>namirnice za enteralnu primjenu-malnutricija kao Resource 2.0 ili jednakovrijedno</t>
  </si>
  <si>
    <t>namirnice za enteralnu primjenu-malnutricija kao Resource Active ili jednakovrijedno</t>
  </si>
  <si>
    <t>NAMIRNICE ZA ENTERALNU PREHRANU GRUPA 3</t>
  </si>
  <si>
    <t>vreć. plast./kolapsibilna boca 1x1000 ml</t>
  </si>
  <si>
    <t>namirnice za enteralnu primjenu- dijabetes/hiperglikemija kao Nutrison Advanced Diason ili jednakovrijedno</t>
  </si>
  <si>
    <t>limenka, prah 280 g</t>
  </si>
  <si>
    <t>namirnice za enteralnu primjenu- pothranjenost proteinima kao FortiFit ili jednakovrijedno</t>
  </si>
  <si>
    <t>kolapsibilna boca 500 ml</t>
  </si>
  <si>
    <t>namirnice za enteralnu primjenu-malnutricija u kritično oboljelih kao Nutrison Protein Intense ili jednakovrijedno</t>
  </si>
  <si>
    <t>boč. 125 ml</t>
  </si>
  <si>
    <t>namirnice za enteralnu primjenu-renalna insuficijencija na dijalizi kao Renilon 7,5 ili jednakovrijedno</t>
  </si>
  <si>
    <t>namirnice za enteralnu primjenu-malnutricija kao Nutridrink Compact Protein ili jednakovrijedno</t>
  </si>
  <si>
    <t>namirnice za enteralnu primjenu- kronične rane kao Cubitan ili jednakovrijedno</t>
  </si>
  <si>
    <t>prašak 300 g</t>
  </si>
  <si>
    <t>namirnice za enteralnu primjenu-malnutricija kod disfagije, kao Nutilis ili jednakovrijedno</t>
  </si>
  <si>
    <t>vreć. plast./kolapsibilna boca 1000 ml</t>
  </si>
  <si>
    <t>namirnice za enteralnu primjenu-malnutricija kao Nutrison standard ili jednakovrijedno</t>
  </si>
  <si>
    <t>vreć. plast. 1000 ml</t>
  </si>
  <si>
    <t>namirnice za enteralnu primjenu-malnutricija s vlaknima kao Nutrison EMF ili jednakovrijedno</t>
  </si>
  <si>
    <t>vreć. plast./ kolapsibilna boca 1000 ml</t>
  </si>
  <si>
    <t>namirnice za enteralnu primjenu- kronične rane kao Nutrison Advanced Cubison ili jednakovrijedno</t>
  </si>
  <si>
    <t>namirnice za enteralnu primjenu-tumorska kaheksija kao Forticare ili jednakovrijedno</t>
  </si>
  <si>
    <t>boca plast. 200 ml</t>
  </si>
  <si>
    <t>namirnice za enteralnu primjenu-dijabetes/intolerancija na glukozu kao Diasip ili jednakovrijedno</t>
  </si>
  <si>
    <t>namirnice za enteralnu primjenu-malnutricija s vlaknima kao NutriDrink Multifibre ili jednakovrijedno</t>
  </si>
  <si>
    <t>NAMIRNICE ZA ENTERALNU PREHRANU GRUPA 4</t>
  </si>
  <si>
    <t>____________________________________________</t>
  </si>
  <si>
    <t>tetrapak 200 ml</t>
  </si>
  <si>
    <t>namirnice za enteralnu primjenu-dijabetes/intolerancija na glukozu kao Nutribel Diabet ili jednakovrijedno</t>
  </si>
  <si>
    <t>namirnice za enteralnu primjenu s dodatkom EPA-e-malnutricija kao Nutribel Complex ili jednakovrijedno</t>
  </si>
  <si>
    <t>30</t>
  </si>
  <si>
    <t>namirnice za enteralnu primjenu-malnutricija kao Nutrixa ili jednakovrijedno</t>
  </si>
  <si>
    <t>NAMIRNICE ZA ENTERALNU PREHRANU GRUPA 5</t>
  </si>
  <si>
    <t xml:space="preserve">vreć. 20 g </t>
  </si>
  <si>
    <t>namirnice za enteralnu primjenu-malnutricija kao Pronutim ili jednako vrijedno</t>
  </si>
  <si>
    <t>NAMIRNICE ZA ENTERALNU PREHRANU GRUPA 6</t>
  </si>
  <si>
    <t>vreć. plast. 2000 ml, primjena u centralnu venu</t>
  </si>
  <si>
    <t>emulzija lipida + aminokiselina + glukoza + kalcij-klorid; dušik 14g</t>
  </si>
  <si>
    <t xml:space="preserve">B05BA10 </t>
  </si>
  <si>
    <t>vreć. plast. 1500 ml, primjena u centralnu venu</t>
  </si>
  <si>
    <t>emulzija lipida + aminokiselina + glukoza + kalcij-klorid; dušik 18g</t>
  </si>
  <si>
    <t>vreć. plast. 1000 ml, primjena u centralnu venu</t>
  </si>
  <si>
    <t>emulzija lipida + aminokiselina + glukoza + kalcij-klorid; dušik 12g</t>
  </si>
  <si>
    <t>vreć. plast. 650 ml, primjena u centralnu venu</t>
  </si>
  <si>
    <t>emulzija lipida + aminokiselina + glukoza + kalcij-klorid; dušik 7,8g</t>
  </si>
  <si>
    <t>vreć. plast.1000 ml, primjena u centralnu ili perifernu venu</t>
  </si>
  <si>
    <t>emulzija lipida + aminokiselina + glukoza + kalcij- klorid; dušik 9g</t>
  </si>
  <si>
    <t>vreć. plast.2000 ml, primjena u centralnu ili perifernu venu</t>
  </si>
  <si>
    <t>emulzija lipida + aminokiselina + glukoza + kalcij- klorid; dušik 8g</t>
  </si>
  <si>
    <t>emulzija lipida + aminokiselina + glukoza + kalcij- klorid; dušik 4g</t>
  </si>
  <si>
    <t>emulzija lipida + aminokiselina + glukoza + kalcij-klorid; dušik 13,2g</t>
  </si>
  <si>
    <t>B05BA10</t>
  </si>
  <si>
    <t>vreć. plast.1000 ml, primjena u centralnu venu</t>
  </si>
  <si>
    <t>emulzija lipida + aminokiselina + glukoza + kalcij-klorid; dušik 6,6g</t>
  </si>
  <si>
    <t>emulzija lipida + aminokiselina + glukoza + kalcij- klorid; dušik 7,3 g</t>
  </si>
  <si>
    <t>emulzija lipida + aminokiselina + glukoza + kalcij-klorid; dušik 3,6 g</t>
  </si>
  <si>
    <t>NAMIRNICE ZA PARENTERALNU  PREHRANU GRUPA 7</t>
  </si>
  <si>
    <t>emulz. za inf., vreć. 2025 ml</t>
  </si>
  <si>
    <t>emulzija lipida + aminokiselina + glukoza</t>
  </si>
  <si>
    <t>emulz. za inf., vreć. 1518 ml</t>
  </si>
  <si>
    <t>glukoza + otopina aminokiselina s elektrolitima + emulzija lipida</t>
  </si>
  <si>
    <t>emulz. za inf., plast. vreć. 2463 ml, primjena u centralnu venu</t>
  </si>
  <si>
    <t>emulzija lipida + aminokiselina + glukoza + kalcij-klorid</t>
  </si>
  <si>
    <t>boca stakl. 500 ml</t>
  </si>
  <si>
    <t>otopine masti i masnih kiselina</t>
  </si>
  <si>
    <t>B05BA02</t>
  </si>
  <si>
    <t>boca stakl. 100 ml</t>
  </si>
  <si>
    <t>boč. 100 ml</t>
  </si>
  <si>
    <t>infuzije aminokiselina (N (2)-L-alanin-L-glutamin)</t>
  </si>
  <si>
    <t>B05BA01</t>
  </si>
  <si>
    <t>infuzije aminokiselina 8%</t>
  </si>
  <si>
    <t>infuzije aminokiselina 10%</t>
  </si>
  <si>
    <t>emulz. za inf., plast. vreć. 986 ml</t>
  </si>
  <si>
    <t>emulz. za inf., plast. vreć. 1970 ml,primjena u centralnu venu</t>
  </si>
  <si>
    <t>emulz. za inf., plast. vreć. 1477 ml, primjena u centralnu venu</t>
  </si>
  <si>
    <t>vreć. plast. 1904 ml, za iv infuziju</t>
  </si>
  <si>
    <t>glukoza + otopina aminokiselina s elektrolitima + masna emulzija</t>
  </si>
  <si>
    <t>vreć. plast. 1448ml, za iv infuziju</t>
  </si>
  <si>
    <t>vreć. plast. 1206 ml, za iv infuziju</t>
  </si>
  <si>
    <t>emulz. za inf., vreć. 1400 ml</t>
  </si>
  <si>
    <t>glukoza+otopina aminokiselina s elektrolitima+emulzija lipida</t>
  </si>
  <si>
    <t>NAMIRNICE ZA PARENTERALNU  PREHRANU GRUPA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</si>
</sst>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\ [$€-1]_-;\-* #,##0.00\ [$€-1]_-;_-* \-??\ [$€-1]_-;_-@_-"/>
    <numFmt numFmtId="165" formatCode="#,##0.0000"/>
    <numFmt numFmtId="166" formatCode="_-* #,##0.00\ [$€-1]_-;\-* #,##0.00\ [$€-1]_-;_-* &quot;-&quot;??\ [$€-1]_-;_-@_-"/>
    <numFmt numFmtId="167" formatCode="0.0000"/>
  </numFmts>
  <fonts count="17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  <font>
      <b/>
      <sz val="12"/>
      <color rgb="FF000000"/>
      <name val="Cambria"/>
      <family val="1"/>
      <charset val="238"/>
    </font>
    <font>
      <u/>
      <sz val="12"/>
      <color rgb="FF000000"/>
      <name val="Cambria"/>
      <family val="1"/>
      <charset val="238"/>
    </font>
    <font>
      <b/>
      <sz val="12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u/>
      <sz val="12"/>
      <color rgb="FF000000"/>
      <name val="Times New Roman"/>
      <family val="1"/>
      <charset val="238"/>
    </font>
    <font>
      <sz val="11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Calibri"/>
      <family val="2"/>
    </font>
    <font>
      <sz val="12"/>
      <color rgb="FF333333"/>
      <name val="Cambr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5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175">
    <xf numFmtId="0" fontId="0" fillId="0" borderId="0" xfId="0"/>
    <xf numFmtId="0" fontId="2" fillId="0" borderId="0" xfId="0" applyFont="1"/>
    <xf numFmtId="4" fontId="0" fillId="0" borderId="0" xfId="0" applyNumberFormat="1"/>
    <xf numFmtId="0" fontId="0" fillId="5" borderId="0" xfId="0" applyFill="1"/>
    <xf numFmtId="4" fontId="0" fillId="5" borderId="0" xfId="0" applyNumberFormat="1" applyFill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horizontal="center" vertical="center" wrapText="1"/>
    </xf>
    <xf numFmtId="1" fontId="8" fillId="4" borderId="1" xfId="1" applyNumberFormat="1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16" fontId="5" fillId="5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1" fontId="5" fillId="6" borderId="1" xfId="0" applyNumberFormat="1" applyFont="1" applyFill="1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9" fontId="4" fillId="0" borderId="0" xfId="2" applyFont="1"/>
    <xf numFmtId="166" fontId="4" fillId="0" borderId="0" xfId="2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4" fontId="5" fillId="0" borderId="4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6" borderId="0" xfId="0" applyFill="1"/>
    <xf numFmtId="164" fontId="5" fillId="6" borderId="1" xfId="0" applyNumberFormat="1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3"/>
    <xf numFmtId="0" fontId="12" fillId="0" borderId="0" xfId="3" applyFont="1"/>
    <xf numFmtId="0" fontId="12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2" fontId="5" fillId="0" borderId="4" xfId="3" applyNumberFormat="1" applyFont="1" applyBorder="1" applyAlignment="1">
      <alignment horizontal="center" vertical="center"/>
    </xf>
    <xf numFmtId="2" fontId="5" fillId="0" borderId="3" xfId="3" applyNumberFormat="1" applyFont="1" applyBorder="1" applyAlignment="1">
      <alignment horizontal="center" vertical="center"/>
    </xf>
    <xf numFmtId="2" fontId="5" fillId="0" borderId="2" xfId="3" applyNumberFormat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4" fontId="1" fillId="0" borderId="0" xfId="3" applyNumberFormat="1"/>
    <xf numFmtId="4" fontId="13" fillId="0" borderId="4" xfId="3" applyNumberFormat="1" applyFont="1" applyBorder="1"/>
    <xf numFmtId="165" fontId="13" fillId="0" borderId="3" xfId="3" applyNumberFormat="1" applyFont="1" applyBorder="1"/>
    <xf numFmtId="2" fontId="13" fillId="0" borderId="1" xfId="3" applyNumberFormat="1" applyFont="1" applyBorder="1" applyAlignment="1">
      <alignment wrapText="1"/>
    </xf>
    <xf numFmtId="2" fontId="13" fillId="0" borderId="1" xfId="3" applyNumberFormat="1" applyFont="1" applyFill="1" applyBorder="1" applyAlignment="1">
      <alignment horizontal="center" wrapText="1"/>
    </xf>
    <xf numFmtId="1" fontId="13" fillId="0" borderId="1" xfId="3" applyNumberFormat="1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top" wrapText="1"/>
    </xf>
    <xf numFmtId="0" fontId="13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left" vertical="top" wrapText="1"/>
    </xf>
    <xf numFmtId="4" fontId="13" fillId="0" borderId="1" xfId="3" applyNumberFormat="1" applyFont="1" applyBorder="1"/>
    <xf numFmtId="165" fontId="13" fillId="0" borderId="1" xfId="3" applyNumberFormat="1" applyFont="1" applyBorder="1"/>
    <xf numFmtId="1" fontId="13" fillId="0" borderId="1" xfId="3" applyNumberFormat="1" applyFont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164" fontId="6" fillId="3" borderId="1" xfId="3" applyNumberFormat="1" applyFont="1" applyFill="1" applyBorder="1" applyAlignment="1">
      <alignment horizontal="center" vertical="center" wrapText="1"/>
    </xf>
    <xf numFmtId="2" fontId="8" fillId="4" borderId="1" xfId="3" applyNumberFormat="1" applyFont="1" applyFill="1" applyBorder="1" applyAlignment="1">
      <alignment horizontal="center" vertical="center" wrapText="1"/>
    </xf>
    <xf numFmtId="1" fontId="8" fillId="4" borderId="1" xfId="4" applyNumberFormat="1" applyFont="1" applyFill="1" applyBorder="1" applyAlignment="1">
      <alignment horizontal="center" vertical="center" wrapText="1"/>
    </xf>
    <xf numFmtId="49" fontId="8" fillId="4" borderId="1" xfId="4" applyNumberFormat="1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/>
    </xf>
    <xf numFmtId="164" fontId="5" fillId="0" borderId="0" xfId="3" applyNumberFormat="1" applyFont="1" applyAlignment="1">
      <alignment vertical="center" wrapText="1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horizontal="left" vertical="center" wrapText="1"/>
    </xf>
    <xf numFmtId="0" fontId="14" fillId="0" borderId="0" xfId="0" applyFont="1"/>
    <xf numFmtId="0" fontId="14" fillId="5" borderId="0" xfId="0" applyFont="1" applyFill="1"/>
    <xf numFmtId="2" fontId="5" fillId="0" borderId="4" xfId="0" applyNumberFormat="1" applyFont="1" applyBorder="1"/>
    <xf numFmtId="167" fontId="13" fillId="0" borderId="3" xfId="5" applyNumberFormat="1" applyFont="1" applyBorder="1"/>
    <xf numFmtId="0" fontId="13" fillId="0" borderId="1" xfId="5" applyFont="1" applyBorder="1" applyAlignment="1">
      <alignment wrapText="1"/>
    </xf>
    <xf numFmtId="0" fontId="13" fillId="0" borderId="1" xfId="5" applyFont="1" applyFill="1" applyBorder="1" applyAlignment="1">
      <alignment wrapText="1"/>
    </xf>
    <xf numFmtId="1" fontId="5" fillId="5" borderId="1" xfId="0" applyNumberFormat="1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2" fontId="5" fillId="0" borderId="1" xfId="0" applyNumberFormat="1" applyFont="1" applyBorder="1"/>
    <xf numFmtId="167" fontId="13" fillId="0" borderId="1" xfId="5" applyNumberFormat="1" applyFont="1" applyBorder="1"/>
    <xf numFmtId="0" fontId="13" fillId="0" borderId="1" xfId="5" applyFont="1" applyFill="1" applyBorder="1"/>
    <xf numFmtId="0" fontId="5" fillId="7" borderId="1" xfId="6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14" fillId="6" borderId="0" xfId="0" applyFont="1" applyFill="1"/>
    <xf numFmtId="0" fontId="5" fillId="6" borderId="1" xfId="0" applyFont="1" applyFill="1" applyBorder="1" applyAlignment="1">
      <alignment horizontal="center" vertical="center"/>
    </xf>
    <xf numFmtId="4" fontId="14" fillId="0" borderId="0" xfId="0" applyNumberFormat="1" applyFont="1"/>
    <xf numFmtId="0" fontId="5" fillId="0" borderId="0" xfId="0" applyFont="1" applyAlignment="1">
      <alignment horizontal="center" vertical="center" wrapText="1"/>
    </xf>
    <xf numFmtId="4" fontId="5" fillId="0" borderId="4" xfId="3" applyNumberFormat="1" applyFont="1" applyBorder="1" applyAlignment="1">
      <alignment horizontal="center" vertical="center"/>
    </xf>
    <xf numFmtId="4" fontId="5" fillId="0" borderId="3" xfId="3" applyNumberFormat="1" applyFont="1" applyBorder="1" applyAlignment="1">
      <alignment horizontal="center" vertical="center"/>
    </xf>
    <xf numFmtId="4" fontId="5" fillId="0" borderId="2" xfId="3" applyNumberFormat="1" applyFont="1" applyBorder="1" applyAlignment="1">
      <alignment horizontal="center" vertical="center"/>
    </xf>
    <xf numFmtId="4" fontId="13" fillId="0" borderId="1" xfId="3" applyNumberFormat="1" applyFont="1" applyBorder="1" applyAlignment="1">
      <alignment horizontal="center" vertical="center"/>
    </xf>
    <xf numFmtId="165" fontId="13" fillId="0" borderId="1" xfId="3" applyNumberFormat="1" applyFont="1" applyBorder="1" applyAlignment="1">
      <alignment horizontal="center" vertical="center"/>
    </xf>
    <xf numFmtId="166" fontId="13" fillId="0" borderId="1" xfId="3" applyNumberFormat="1" applyFont="1" applyBorder="1" applyAlignment="1">
      <alignment horizontal="center" vertical="center"/>
    </xf>
    <xf numFmtId="2" fontId="13" fillId="0" borderId="1" xfId="3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 wrapText="1"/>
    </xf>
    <xf numFmtId="4" fontId="13" fillId="0" borderId="1" xfId="3" applyNumberFormat="1" applyFont="1" applyBorder="1" applyAlignment="1">
      <alignment horizontal="center" vertical="center" wrapText="1"/>
    </xf>
    <xf numFmtId="164" fontId="5" fillId="0" borderId="0" xfId="3" applyNumberFormat="1" applyFont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2" fontId="13" fillId="0" borderId="1" xfId="3" applyNumberFormat="1" applyFont="1" applyBorder="1" applyAlignment="1">
      <alignment vertical="center"/>
    </xf>
    <xf numFmtId="167" fontId="13" fillId="0" borderId="1" xfId="3" applyNumberFormat="1" applyFont="1" applyBorder="1" applyAlignment="1">
      <alignment vertical="center"/>
    </xf>
    <xf numFmtId="0" fontId="13" fillId="0" borderId="1" xfId="3" applyFont="1" applyBorder="1" applyAlignment="1">
      <alignment vertical="center" wrapText="1"/>
    </xf>
    <xf numFmtId="0" fontId="13" fillId="0" borderId="1" xfId="3" applyFont="1" applyBorder="1" applyAlignment="1">
      <alignment horizontal="left" vertical="center" wrapText="1"/>
    </xf>
    <xf numFmtId="166" fontId="12" fillId="0" borderId="0" xfId="3" applyNumberFormat="1" applyFont="1"/>
    <xf numFmtId="0" fontId="12" fillId="0" borderId="0" xfId="3" applyFont="1" applyAlignment="1">
      <alignment wrapText="1"/>
    </xf>
    <xf numFmtId="4" fontId="13" fillId="0" borderId="4" xfId="7" applyNumberFormat="1" applyFont="1" applyBorder="1" applyAlignment="1">
      <alignment horizontal="center"/>
    </xf>
    <xf numFmtId="2" fontId="13" fillId="0" borderId="3" xfId="7" applyNumberFormat="1" applyFont="1" applyBorder="1" applyAlignment="1">
      <alignment horizontal="center"/>
    </xf>
    <xf numFmtId="166" fontId="13" fillId="0" borderId="1" xfId="3" applyNumberFormat="1" applyFont="1" applyBorder="1" applyAlignment="1">
      <alignment horizontal="center"/>
    </xf>
    <xf numFmtId="0" fontId="13" fillId="0" borderId="1" xfId="3" applyFont="1" applyFill="1" applyBorder="1" applyAlignment="1">
      <alignment horizontal="center" vertical="center"/>
    </xf>
    <xf numFmtId="4" fontId="13" fillId="0" borderId="1" xfId="7" applyNumberFormat="1" applyFont="1" applyBorder="1" applyAlignment="1">
      <alignment horizontal="center"/>
    </xf>
    <xf numFmtId="2" fontId="13" fillId="0" borderId="1" xfId="7" applyNumberFormat="1" applyFont="1" applyBorder="1" applyAlignment="1">
      <alignment horizontal="center"/>
    </xf>
    <xf numFmtId="0" fontId="13" fillId="0" borderId="1" xfId="3" applyFont="1" applyFill="1" applyBorder="1" applyAlignment="1">
      <alignment horizontal="center" vertical="center" wrapText="1"/>
    </xf>
    <xf numFmtId="0" fontId="1" fillId="0" borderId="0" xfId="3" applyAlignment="1">
      <alignment horizontal="center"/>
    </xf>
    <xf numFmtId="0" fontId="16" fillId="0" borderId="1" xfId="3" applyFont="1" applyBorder="1" applyAlignment="1">
      <alignment horizontal="center" vertical="center" wrapText="1"/>
    </xf>
    <xf numFmtId="49" fontId="13" fillId="0" borderId="1" xfId="3" applyNumberFormat="1" applyFont="1" applyBorder="1" applyAlignment="1">
      <alignment horizontal="center" vertical="center"/>
    </xf>
    <xf numFmtId="49" fontId="13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165" fontId="12" fillId="0" borderId="3" xfId="3" applyNumberFormat="1" applyFont="1" applyBorder="1" applyAlignment="1">
      <alignment wrapText="1"/>
    </xf>
    <xf numFmtId="166" fontId="13" fillId="0" borderId="1" xfId="3" applyNumberFormat="1" applyFont="1" applyBorder="1" applyAlignment="1">
      <alignment wrapText="1"/>
    </xf>
    <xf numFmtId="0" fontId="12" fillId="0" borderId="1" xfId="3" applyFont="1" applyFill="1" applyBorder="1" applyAlignment="1">
      <alignment horizontal="center" wrapText="1"/>
    </xf>
    <xf numFmtId="0" fontId="12" fillId="0" borderId="1" xfId="3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166" fontId="12" fillId="0" borderId="1" xfId="3" applyNumberFormat="1" applyFont="1" applyBorder="1" applyAlignment="1">
      <alignment wrapText="1"/>
    </xf>
    <xf numFmtId="165" fontId="12" fillId="0" borderId="1" xfId="3" applyNumberFormat="1" applyFont="1" applyBorder="1" applyAlignment="1">
      <alignment wrapText="1"/>
    </xf>
    <xf numFmtId="0" fontId="12" fillId="0" borderId="1" xfId="3" applyFont="1" applyFill="1" applyBorder="1" applyAlignment="1">
      <alignment wrapText="1"/>
    </xf>
    <xf numFmtId="165" fontId="5" fillId="0" borderId="1" xfId="3" applyNumberFormat="1" applyFont="1" applyBorder="1" applyAlignment="1">
      <alignment vertical="center" wrapText="1"/>
    </xf>
    <xf numFmtId="2" fontId="5" fillId="0" borderId="1" xfId="3" applyNumberFormat="1" applyFont="1" applyBorder="1" applyAlignment="1">
      <alignment vertical="center" wrapText="1"/>
    </xf>
    <xf numFmtId="0" fontId="13" fillId="0" borderId="1" xfId="3" applyFont="1" applyFill="1" applyBorder="1" applyAlignment="1">
      <alignment vertical="center" wrapText="1"/>
    </xf>
    <xf numFmtId="165" fontId="13" fillId="0" borderId="1" xfId="3" applyNumberFormat="1" applyFont="1" applyBorder="1" applyAlignment="1">
      <alignment wrapText="1"/>
    </xf>
  </cellXfs>
  <cellStyles count="10">
    <cellStyle name="Normal 3" xfId="1"/>
    <cellStyle name="Normal 3 2" xfId="4"/>
    <cellStyle name="Normal_GRUPA 4" xfId="5"/>
    <cellStyle name="Normalno" xfId="0" builtinId="0"/>
    <cellStyle name="Normalno 2" xfId="3"/>
    <cellStyle name="Normalno 2 2" xfId="6"/>
    <cellStyle name="Normalno 2 3" xfId="8"/>
    <cellStyle name="Normalno 3" xfId="9"/>
    <cellStyle name="Postotak" xfId="2" builtinId="5"/>
    <cellStyle name="Valuta 2" xfId="7"/>
  </cellStyles>
  <dxfs count="7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opLeftCell="A4" zoomScaleNormal="100" workbookViewId="0"/>
  </sheetViews>
  <sheetFormatPr defaultRowHeight="15" x14ac:dyDescent="0.25"/>
  <cols>
    <col min="1" max="1" width="10.42578125" style="5" customWidth="1"/>
    <col min="2" max="2" width="11" style="5" customWidth="1"/>
    <col min="3" max="3" width="12.42578125" style="40" customWidth="1"/>
    <col min="4" max="4" width="29.140625" style="40" customWidth="1"/>
    <col min="5" max="5" width="19.85546875" style="41" customWidth="1"/>
    <col min="6" max="6" width="8.7109375" style="42" customWidth="1"/>
    <col min="7" max="7" width="15.5703125" style="42" customWidth="1"/>
    <col min="8" max="8" width="14.85546875" style="40" customWidth="1"/>
    <col min="9" max="9" width="21.42578125" style="40" customWidth="1"/>
    <col min="10" max="10" width="17.42578125" style="42" customWidth="1"/>
    <col min="11" max="11" width="21.28515625" style="45" customWidth="1"/>
    <col min="12" max="1029" width="8.7109375" customWidth="1"/>
  </cols>
  <sheetData>
    <row r="1" spans="1:15" ht="15.75" x14ac:dyDescent="0.25">
      <c r="B1" s="6"/>
      <c r="C1" s="7"/>
      <c r="D1" s="7"/>
      <c r="E1" s="8"/>
      <c r="F1" s="9"/>
      <c r="G1" s="9"/>
      <c r="H1" s="7"/>
      <c r="I1" s="7"/>
      <c r="J1" s="9"/>
      <c r="K1" s="10"/>
    </row>
    <row r="2" spans="1:15" ht="15.75" x14ac:dyDescent="0.25">
      <c r="B2" s="6"/>
      <c r="C2" s="56" t="s">
        <v>21</v>
      </c>
      <c r="D2" s="56"/>
      <c r="E2" s="8"/>
      <c r="F2" s="9"/>
      <c r="G2" s="9"/>
      <c r="H2" s="7"/>
      <c r="I2" s="7"/>
      <c r="J2" s="9"/>
      <c r="K2" s="10"/>
    </row>
    <row r="3" spans="1:15" ht="15.75" x14ac:dyDescent="0.25">
      <c r="B3" s="6"/>
      <c r="C3" s="56" t="s">
        <v>22</v>
      </c>
      <c r="D3" s="56"/>
      <c r="E3" s="8"/>
      <c r="F3" s="9"/>
      <c r="G3" s="9"/>
      <c r="H3" s="7"/>
      <c r="I3" s="7"/>
      <c r="J3" s="9"/>
      <c r="K3" s="10"/>
    </row>
    <row r="4" spans="1:15" ht="15.75" x14ac:dyDescent="0.25">
      <c r="B4" s="6"/>
      <c r="C4" s="56" t="s">
        <v>23</v>
      </c>
      <c r="D4" s="56"/>
      <c r="E4" s="8"/>
      <c r="F4" s="9"/>
      <c r="G4" s="9"/>
      <c r="H4" s="7"/>
      <c r="I4" s="54"/>
      <c r="J4" s="55"/>
      <c r="K4" s="55"/>
    </row>
    <row r="5" spans="1:15" ht="15.75" x14ac:dyDescent="0.25">
      <c r="B5" s="6"/>
      <c r="C5" s="7"/>
      <c r="D5" s="7"/>
      <c r="E5" s="8"/>
      <c r="F5" s="9"/>
      <c r="G5" s="9"/>
      <c r="H5" s="7"/>
      <c r="I5" s="53" t="s">
        <v>47</v>
      </c>
      <c r="J5" s="53"/>
      <c r="K5" s="53"/>
    </row>
    <row r="6" spans="1:15" ht="15.75" x14ac:dyDescent="0.25">
      <c r="B6" s="6"/>
      <c r="C6" s="7"/>
      <c r="D6" s="7"/>
      <c r="E6" s="8"/>
      <c r="F6" s="9"/>
      <c r="G6" s="9"/>
      <c r="H6" s="7"/>
      <c r="I6" s="7"/>
      <c r="J6" s="9"/>
      <c r="K6" s="10"/>
    </row>
    <row r="7" spans="1:15" ht="15.75" x14ac:dyDescent="0.25">
      <c r="B7" s="53" t="s">
        <v>46</v>
      </c>
      <c r="C7" s="53"/>
      <c r="D7" s="53"/>
      <c r="E7" s="53"/>
      <c r="F7" s="53"/>
      <c r="G7" s="53"/>
      <c r="H7" s="53"/>
      <c r="I7" s="53"/>
      <c r="J7" s="53"/>
      <c r="K7" s="53"/>
    </row>
    <row r="8" spans="1:15" ht="15.75" x14ac:dyDescent="0.25">
      <c r="B8" s="6"/>
      <c r="C8" s="7"/>
      <c r="D8" s="7"/>
      <c r="E8" s="8"/>
      <c r="F8" s="9"/>
      <c r="G8" s="9"/>
      <c r="H8" s="7"/>
      <c r="I8" s="7"/>
      <c r="J8" s="9"/>
      <c r="K8" s="10"/>
    </row>
    <row r="9" spans="1:15" s="1" customFormat="1" ht="63" x14ac:dyDescent="0.2">
      <c r="A9" s="11" t="s">
        <v>48</v>
      </c>
      <c r="B9" s="11" t="s">
        <v>49</v>
      </c>
      <c r="C9" s="12" t="s">
        <v>0</v>
      </c>
      <c r="D9" s="12" t="s">
        <v>1</v>
      </c>
      <c r="E9" s="12" t="s">
        <v>2</v>
      </c>
      <c r="F9" s="13" t="s">
        <v>3</v>
      </c>
      <c r="G9" s="14" t="s">
        <v>4</v>
      </c>
      <c r="H9" s="14" t="s">
        <v>19</v>
      </c>
      <c r="I9" s="14" t="s">
        <v>25</v>
      </c>
      <c r="J9" s="15" t="s">
        <v>50</v>
      </c>
      <c r="K9" s="16" t="s">
        <v>20</v>
      </c>
    </row>
    <row r="10" spans="1:15" ht="63" x14ac:dyDescent="0.25">
      <c r="A10" s="17">
        <v>1</v>
      </c>
      <c r="B10" s="18" t="s">
        <v>26</v>
      </c>
      <c r="C10" s="19" t="s">
        <v>5</v>
      </c>
      <c r="D10" s="20" t="s">
        <v>6</v>
      </c>
      <c r="E10" s="19" t="s">
        <v>51</v>
      </c>
      <c r="F10" s="21" t="s">
        <v>7</v>
      </c>
      <c r="G10" s="22">
        <v>10</v>
      </c>
      <c r="H10" s="23"/>
      <c r="I10" s="22"/>
      <c r="J10" s="24"/>
      <c r="K10" s="25">
        <f>ROUND(G10*J10,2)</f>
        <v>0</v>
      </c>
      <c r="O10" s="2"/>
    </row>
    <row r="11" spans="1:15" ht="78.75" x14ac:dyDescent="0.25">
      <c r="A11" s="17">
        <v>1</v>
      </c>
      <c r="B11" s="18" t="s">
        <v>27</v>
      </c>
      <c r="C11" s="19" t="s">
        <v>5</v>
      </c>
      <c r="D11" s="20" t="s">
        <v>8</v>
      </c>
      <c r="E11" s="19" t="s">
        <v>51</v>
      </c>
      <c r="F11" s="21" t="s">
        <v>7</v>
      </c>
      <c r="G11" s="22">
        <v>60</v>
      </c>
      <c r="H11" s="23"/>
      <c r="I11" s="22"/>
      <c r="J11" s="24"/>
      <c r="K11" s="25">
        <f t="shared" ref="K11:K26" si="0">ROUND(G11*J11,2)</f>
        <v>0</v>
      </c>
    </row>
    <row r="12" spans="1:15" ht="63" x14ac:dyDescent="0.25">
      <c r="A12" s="17">
        <v>1</v>
      </c>
      <c r="B12" s="18" t="s">
        <v>28</v>
      </c>
      <c r="C12" s="19" t="s">
        <v>5</v>
      </c>
      <c r="D12" s="20" t="s">
        <v>24</v>
      </c>
      <c r="E12" s="19" t="s">
        <v>52</v>
      </c>
      <c r="F12" s="21" t="s">
        <v>7</v>
      </c>
      <c r="G12" s="22">
        <v>1263</v>
      </c>
      <c r="H12" s="23"/>
      <c r="I12" s="22"/>
      <c r="J12" s="24"/>
      <c r="K12" s="25">
        <f t="shared" si="0"/>
        <v>0</v>
      </c>
    </row>
    <row r="13" spans="1:15" ht="78.75" x14ac:dyDescent="0.25">
      <c r="A13" s="17">
        <v>1</v>
      </c>
      <c r="B13" s="18" t="s">
        <v>29</v>
      </c>
      <c r="C13" s="19" t="s">
        <v>5</v>
      </c>
      <c r="D13" s="20" t="s">
        <v>9</v>
      </c>
      <c r="E13" s="19" t="s">
        <v>53</v>
      </c>
      <c r="F13" s="21" t="s">
        <v>7</v>
      </c>
      <c r="G13" s="22">
        <v>702</v>
      </c>
      <c r="H13" s="23"/>
      <c r="I13" s="22"/>
      <c r="J13" s="24"/>
      <c r="K13" s="25">
        <f t="shared" si="0"/>
        <v>0</v>
      </c>
    </row>
    <row r="14" spans="1:15" ht="63" x14ac:dyDescent="0.25">
      <c r="A14" s="17">
        <v>1</v>
      </c>
      <c r="B14" s="18" t="s">
        <v>30</v>
      </c>
      <c r="C14" s="19" t="s">
        <v>5</v>
      </c>
      <c r="D14" s="20" t="s">
        <v>10</v>
      </c>
      <c r="E14" s="19" t="s">
        <v>54</v>
      </c>
      <c r="F14" s="21" t="s">
        <v>7</v>
      </c>
      <c r="G14" s="22">
        <v>10</v>
      </c>
      <c r="H14" s="23"/>
      <c r="I14" s="22"/>
      <c r="J14" s="24"/>
      <c r="K14" s="25">
        <f t="shared" si="0"/>
        <v>0</v>
      </c>
    </row>
    <row r="15" spans="1:15" ht="63" x14ac:dyDescent="0.25">
      <c r="A15" s="17">
        <v>1</v>
      </c>
      <c r="B15" s="18" t="s">
        <v>31</v>
      </c>
      <c r="C15" s="19" t="s">
        <v>5</v>
      </c>
      <c r="D15" s="20" t="s">
        <v>11</v>
      </c>
      <c r="E15" s="19" t="s">
        <v>51</v>
      </c>
      <c r="F15" s="21" t="s">
        <v>7</v>
      </c>
      <c r="G15" s="22">
        <v>1700</v>
      </c>
      <c r="H15" s="23"/>
      <c r="I15" s="22"/>
      <c r="J15" s="24"/>
      <c r="K15" s="25">
        <f t="shared" si="0"/>
        <v>0</v>
      </c>
    </row>
    <row r="16" spans="1:15" ht="94.5" x14ac:dyDescent="0.25">
      <c r="A16" s="17">
        <v>1</v>
      </c>
      <c r="B16" s="18" t="s">
        <v>32</v>
      </c>
      <c r="C16" s="19" t="s">
        <v>5</v>
      </c>
      <c r="D16" s="20" t="s">
        <v>12</v>
      </c>
      <c r="E16" s="19" t="s">
        <v>51</v>
      </c>
      <c r="F16" s="21" t="s">
        <v>7</v>
      </c>
      <c r="G16" s="22">
        <v>588</v>
      </c>
      <c r="H16" s="23"/>
      <c r="I16" s="22"/>
      <c r="J16" s="24"/>
      <c r="K16" s="25">
        <f t="shared" si="0"/>
        <v>0</v>
      </c>
    </row>
    <row r="17" spans="1:15" ht="63" x14ac:dyDescent="0.25">
      <c r="A17" s="17">
        <v>1</v>
      </c>
      <c r="B17" s="18" t="s">
        <v>33</v>
      </c>
      <c r="C17" s="19" t="s">
        <v>5</v>
      </c>
      <c r="D17" s="20" t="s">
        <v>13</v>
      </c>
      <c r="E17" s="19" t="s">
        <v>51</v>
      </c>
      <c r="F17" s="21" t="s">
        <v>7</v>
      </c>
      <c r="G17" s="22">
        <v>1000</v>
      </c>
      <c r="H17" s="23"/>
      <c r="I17" s="22"/>
      <c r="J17" s="24"/>
      <c r="K17" s="25">
        <f t="shared" si="0"/>
        <v>0</v>
      </c>
    </row>
    <row r="18" spans="1:15" ht="78.75" x14ac:dyDescent="0.25">
      <c r="A18" s="17">
        <v>1</v>
      </c>
      <c r="B18" s="18" t="s">
        <v>34</v>
      </c>
      <c r="C18" s="19" t="s">
        <v>5</v>
      </c>
      <c r="D18" s="20" t="s">
        <v>14</v>
      </c>
      <c r="E18" s="19" t="s">
        <v>55</v>
      </c>
      <c r="F18" s="21" t="s">
        <v>7</v>
      </c>
      <c r="G18" s="22">
        <v>305</v>
      </c>
      <c r="H18" s="23"/>
      <c r="I18" s="22"/>
      <c r="J18" s="24"/>
      <c r="K18" s="25">
        <f t="shared" si="0"/>
        <v>0</v>
      </c>
    </row>
    <row r="19" spans="1:15" ht="63" x14ac:dyDescent="0.25">
      <c r="A19" s="17">
        <v>1</v>
      </c>
      <c r="B19" s="18" t="s">
        <v>35</v>
      </c>
      <c r="C19" s="19" t="s">
        <v>5</v>
      </c>
      <c r="D19" s="20" t="s">
        <v>15</v>
      </c>
      <c r="E19" s="19" t="s">
        <v>51</v>
      </c>
      <c r="F19" s="21" t="s">
        <v>7</v>
      </c>
      <c r="G19" s="22">
        <v>476</v>
      </c>
      <c r="H19" s="23"/>
      <c r="I19" s="22"/>
      <c r="J19" s="24"/>
      <c r="K19" s="25">
        <f t="shared" si="0"/>
        <v>0</v>
      </c>
      <c r="M19" s="2"/>
      <c r="O19" s="2"/>
    </row>
    <row r="20" spans="1:15" ht="63" x14ac:dyDescent="0.25">
      <c r="A20" s="17">
        <v>1</v>
      </c>
      <c r="B20" s="18" t="s">
        <v>36</v>
      </c>
      <c r="C20" s="19" t="s">
        <v>5</v>
      </c>
      <c r="D20" s="20" t="s">
        <v>16</v>
      </c>
      <c r="E20" s="19" t="s">
        <v>53</v>
      </c>
      <c r="F20" s="21" t="s">
        <v>7</v>
      </c>
      <c r="G20" s="22">
        <v>1293</v>
      </c>
      <c r="H20" s="23"/>
      <c r="I20" s="22"/>
      <c r="J20" s="24"/>
      <c r="K20" s="25">
        <f t="shared" si="0"/>
        <v>0</v>
      </c>
    </row>
    <row r="21" spans="1:15" s="3" customFormat="1" ht="63" x14ac:dyDescent="0.25">
      <c r="A21" s="26">
        <v>1</v>
      </c>
      <c r="B21" s="27" t="s">
        <v>37</v>
      </c>
      <c r="C21" s="28" t="s">
        <v>5</v>
      </c>
      <c r="D21" s="29" t="s">
        <v>59</v>
      </c>
      <c r="E21" s="28" t="s">
        <v>51</v>
      </c>
      <c r="F21" s="28" t="s">
        <v>7</v>
      </c>
      <c r="G21" s="30">
        <v>64</v>
      </c>
      <c r="H21" s="23"/>
      <c r="I21" s="30"/>
      <c r="J21" s="31"/>
      <c r="K21" s="25">
        <f t="shared" si="0"/>
        <v>0</v>
      </c>
    </row>
    <row r="22" spans="1:15" s="3" customFormat="1" ht="63" x14ac:dyDescent="0.25">
      <c r="A22" s="26">
        <v>1</v>
      </c>
      <c r="B22" s="27" t="s">
        <v>38</v>
      </c>
      <c r="C22" s="32" t="s">
        <v>5</v>
      </c>
      <c r="D22" s="33" t="s">
        <v>17</v>
      </c>
      <c r="E22" s="32" t="s">
        <v>51</v>
      </c>
      <c r="F22" s="34" t="s">
        <v>7</v>
      </c>
      <c r="G22" s="35">
        <v>150</v>
      </c>
      <c r="H22" s="23"/>
      <c r="I22" s="35"/>
      <c r="J22" s="36"/>
      <c r="K22" s="25">
        <f t="shared" si="0"/>
        <v>0</v>
      </c>
      <c r="O22" s="4"/>
    </row>
    <row r="23" spans="1:15" s="3" customFormat="1" ht="63" x14ac:dyDescent="0.25">
      <c r="A23" s="26">
        <v>1</v>
      </c>
      <c r="B23" s="27" t="s">
        <v>39</v>
      </c>
      <c r="C23" s="32" t="s">
        <v>5</v>
      </c>
      <c r="D23" s="33" t="s">
        <v>57</v>
      </c>
      <c r="E23" s="37" t="s">
        <v>56</v>
      </c>
      <c r="F23" s="34" t="s">
        <v>7</v>
      </c>
      <c r="G23" s="35">
        <v>8</v>
      </c>
      <c r="H23" s="23"/>
      <c r="I23" s="35"/>
      <c r="J23" s="36"/>
      <c r="K23" s="25">
        <f t="shared" si="0"/>
        <v>0</v>
      </c>
    </row>
    <row r="24" spans="1:15" s="3" customFormat="1" ht="63" x14ac:dyDescent="0.25">
      <c r="A24" s="26">
        <v>1</v>
      </c>
      <c r="B24" s="27" t="s">
        <v>40</v>
      </c>
      <c r="C24" s="32" t="s">
        <v>5</v>
      </c>
      <c r="D24" s="33" t="s">
        <v>11</v>
      </c>
      <c r="E24" s="32" t="s">
        <v>54</v>
      </c>
      <c r="F24" s="34" t="s">
        <v>7</v>
      </c>
      <c r="G24" s="35">
        <v>20</v>
      </c>
      <c r="H24" s="23"/>
      <c r="I24" s="35"/>
      <c r="J24" s="36"/>
      <c r="K24" s="25">
        <f t="shared" si="0"/>
        <v>0</v>
      </c>
    </row>
    <row r="25" spans="1:15" s="3" customFormat="1" ht="78.75" x14ac:dyDescent="0.25">
      <c r="A25" s="26">
        <v>1</v>
      </c>
      <c r="B25" s="27" t="s">
        <v>41</v>
      </c>
      <c r="C25" s="28" t="s">
        <v>5</v>
      </c>
      <c r="D25" s="29" t="s">
        <v>18</v>
      </c>
      <c r="E25" s="28" t="s">
        <v>54</v>
      </c>
      <c r="F25" s="28" t="s">
        <v>7</v>
      </c>
      <c r="G25" s="30">
        <v>90</v>
      </c>
      <c r="H25" s="23"/>
      <c r="I25" s="30"/>
      <c r="J25" s="31"/>
      <c r="K25" s="25">
        <f t="shared" si="0"/>
        <v>0</v>
      </c>
    </row>
    <row r="26" spans="1:15" ht="63" x14ac:dyDescent="0.25">
      <c r="A26" s="17">
        <v>1</v>
      </c>
      <c r="B26" s="18" t="s">
        <v>42</v>
      </c>
      <c r="C26" s="19" t="s">
        <v>5</v>
      </c>
      <c r="D26" s="20" t="s">
        <v>58</v>
      </c>
      <c r="E26" s="19" t="s">
        <v>51</v>
      </c>
      <c r="F26" s="21" t="s">
        <v>7</v>
      </c>
      <c r="G26" s="22">
        <v>500</v>
      </c>
      <c r="H26" s="23"/>
      <c r="I26" s="22"/>
      <c r="J26" s="24"/>
      <c r="K26" s="25">
        <f t="shared" si="0"/>
        <v>0</v>
      </c>
    </row>
    <row r="27" spans="1:15" ht="110.25" x14ac:dyDescent="0.25">
      <c r="A27" s="17">
        <v>1</v>
      </c>
      <c r="B27" s="18" t="s">
        <v>60</v>
      </c>
      <c r="C27" s="19" t="s">
        <v>5</v>
      </c>
      <c r="D27" s="20" t="s">
        <v>66</v>
      </c>
      <c r="E27" s="19" t="s">
        <v>61</v>
      </c>
      <c r="F27" s="21" t="s">
        <v>7</v>
      </c>
      <c r="G27" s="22">
        <v>10</v>
      </c>
      <c r="H27" s="23"/>
      <c r="I27" s="22"/>
      <c r="J27" s="38"/>
      <c r="K27" s="39">
        <f>J27*G27</f>
        <v>0</v>
      </c>
    </row>
    <row r="28" spans="1:15" ht="173.25" x14ac:dyDescent="0.25">
      <c r="A28" s="17">
        <v>1</v>
      </c>
      <c r="B28" s="18" t="s">
        <v>62</v>
      </c>
      <c r="C28" s="19" t="s">
        <v>5</v>
      </c>
      <c r="D28" s="20" t="s">
        <v>68</v>
      </c>
      <c r="E28" s="19" t="s">
        <v>61</v>
      </c>
      <c r="F28" s="21" t="s">
        <v>7</v>
      </c>
      <c r="G28" s="22">
        <v>10</v>
      </c>
      <c r="H28" s="23"/>
      <c r="I28" s="22"/>
      <c r="J28" s="38"/>
      <c r="K28" s="39">
        <f t="shared" ref="K28:K30" si="1">J28*G28</f>
        <v>0</v>
      </c>
    </row>
    <row r="29" spans="1:15" ht="110.25" x14ac:dyDescent="0.25">
      <c r="A29" s="17">
        <v>1</v>
      </c>
      <c r="B29" s="18" t="s">
        <v>63</v>
      </c>
      <c r="C29" s="19" t="s">
        <v>5</v>
      </c>
      <c r="D29" s="20" t="s">
        <v>65</v>
      </c>
      <c r="E29" s="19" t="s">
        <v>54</v>
      </c>
      <c r="F29" s="21" t="s">
        <v>7</v>
      </c>
      <c r="G29" s="22">
        <v>10</v>
      </c>
      <c r="H29" s="23"/>
      <c r="I29" s="22"/>
      <c r="J29" s="38"/>
      <c r="K29" s="39">
        <f t="shared" si="1"/>
        <v>0</v>
      </c>
    </row>
    <row r="30" spans="1:15" ht="47.25" x14ac:dyDescent="0.25">
      <c r="A30" s="17">
        <v>1</v>
      </c>
      <c r="B30" s="18" t="s">
        <v>64</v>
      </c>
      <c r="C30" s="19" t="s">
        <v>5</v>
      </c>
      <c r="D30" s="33" t="s">
        <v>67</v>
      </c>
      <c r="E30" s="19" t="s">
        <v>54</v>
      </c>
      <c r="F30" s="21" t="s">
        <v>7</v>
      </c>
      <c r="G30" s="22">
        <v>10</v>
      </c>
      <c r="H30" s="23"/>
      <c r="I30" s="22"/>
      <c r="J30" s="38"/>
      <c r="K30" s="39">
        <f t="shared" si="1"/>
        <v>0</v>
      </c>
    </row>
    <row r="31" spans="1:15" ht="157.5" x14ac:dyDescent="0.25">
      <c r="A31" s="17">
        <v>1</v>
      </c>
      <c r="B31" s="18" t="s">
        <v>69</v>
      </c>
      <c r="C31" s="19" t="s">
        <v>70</v>
      </c>
      <c r="D31" s="33" t="s">
        <v>72</v>
      </c>
      <c r="E31" s="19" t="s">
        <v>71</v>
      </c>
      <c r="F31" s="21" t="s">
        <v>7</v>
      </c>
      <c r="G31" s="22">
        <v>5</v>
      </c>
      <c r="H31" s="23"/>
      <c r="I31" s="22"/>
      <c r="J31" s="38"/>
      <c r="K31" s="39">
        <f>G31*J31</f>
        <v>0</v>
      </c>
    </row>
    <row r="32" spans="1:15" x14ac:dyDescent="0.25">
      <c r="A32" s="17"/>
      <c r="B32" s="46" t="s">
        <v>43</v>
      </c>
      <c r="C32" s="46"/>
      <c r="D32" s="46"/>
      <c r="E32" s="46"/>
      <c r="F32" s="46"/>
      <c r="G32" s="46"/>
      <c r="H32" s="46"/>
      <c r="I32" s="47">
        <f>SUM(K10:K31)</f>
        <v>0</v>
      </c>
      <c r="J32" s="48"/>
      <c r="K32" s="49"/>
    </row>
    <row r="33" spans="1:11" x14ac:dyDescent="0.25">
      <c r="A33" s="17"/>
      <c r="B33" s="46" t="s">
        <v>44</v>
      </c>
      <c r="C33" s="46"/>
      <c r="D33" s="46"/>
      <c r="E33" s="46"/>
      <c r="F33" s="46"/>
      <c r="G33" s="46"/>
      <c r="H33" s="46"/>
      <c r="I33" s="50">
        <f>ROUND(I32*0.05,2)</f>
        <v>0</v>
      </c>
      <c r="J33" s="51"/>
      <c r="K33" s="52"/>
    </row>
    <row r="34" spans="1:11" x14ac:dyDescent="0.25">
      <c r="A34" s="17"/>
      <c r="B34" s="46" t="s">
        <v>45</v>
      </c>
      <c r="C34" s="46"/>
      <c r="D34" s="46"/>
      <c r="E34" s="46"/>
      <c r="F34" s="46"/>
      <c r="G34" s="46"/>
      <c r="H34" s="46"/>
      <c r="I34" s="50">
        <f>I32+I33</f>
        <v>0</v>
      </c>
      <c r="J34" s="51"/>
      <c r="K34" s="52"/>
    </row>
    <row r="36" spans="1:11" x14ac:dyDescent="0.25">
      <c r="I36" s="43"/>
      <c r="J36" s="44"/>
    </row>
  </sheetData>
  <mergeCells count="12">
    <mergeCell ref="I4:K4"/>
    <mergeCell ref="C2:D2"/>
    <mergeCell ref="C3:D3"/>
    <mergeCell ref="C4:D4"/>
    <mergeCell ref="B7:K7"/>
    <mergeCell ref="B34:H34"/>
    <mergeCell ref="I32:K32"/>
    <mergeCell ref="I33:K33"/>
    <mergeCell ref="I34:K34"/>
    <mergeCell ref="I5:K5"/>
    <mergeCell ref="B32:H32"/>
    <mergeCell ref="B33:H33"/>
  </mergeCells>
  <conditionalFormatting sqref="C13:C22 C24:C31">
    <cfRule type="containsText" dxfId="6" priority="2" operator="containsText" text="ugovor">
      <formula>NOT(ISERROR(SEARCH("ugovor",C13)))</formula>
    </cfRule>
  </conditionalFormatting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80" zoomScaleNormal="80" workbookViewId="0"/>
  </sheetViews>
  <sheetFormatPr defaultRowHeight="15" x14ac:dyDescent="0.25"/>
  <cols>
    <col min="1" max="1" width="11.5703125" style="5" customWidth="1"/>
    <col min="2" max="2" width="9.140625" style="5"/>
    <col min="3" max="3" width="15.42578125" style="57" customWidth="1"/>
    <col min="4" max="4" width="27.140625" style="57" customWidth="1"/>
    <col min="5" max="5" width="19.42578125" style="57" customWidth="1"/>
    <col min="6" max="6" width="13.7109375" style="57" customWidth="1"/>
    <col min="7" max="7" width="13.28515625" style="57" customWidth="1"/>
    <col min="8" max="8" width="21.5703125" style="57" customWidth="1"/>
    <col min="9" max="9" width="15.7109375" style="58" customWidth="1"/>
    <col min="10" max="10" width="16.5703125" style="57" customWidth="1"/>
    <col min="11" max="11" width="19.28515625" style="57" customWidth="1"/>
    <col min="12" max="1027" width="8.7109375" customWidth="1"/>
  </cols>
  <sheetData>
    <row r="1" spans="1:13" ht="15.75" x14ac:dyDescent="0.25">
      <c r="A1" s="6"/>
      <c r="B1" s="6"/>
      <c r="C1" s="75"/>
      <c r="D1" s="75"/>
      <c r="E1" s="6"/>
      <c r="F1" s="75"/>
      <c r="G1" s="75"/>
      <c r="H1" s="75"/>
      <c r="I1" s="75"/>
      <c r="J1" s="75"/>
      <c r="K1" s="74"/>
    </row>
    <row r="2" spans="1:13" ht="15.75" x14ac:dyDescent="0.25">
      <c r="A2" s="6"/>
      <c r="B2" s="6"/>
      <c r="C2" s="78" t="s">
        <v>21</v>
      </c>
      <c r="D2" s="78"/>
      <c r="E2" s="6"/>
      <c r="F2" s="75"/>
      <c r="G2" s="75"/>
      <c r="H2" s="75"/>
      <c r="I2" s="75"/>
      <c r="J2" s="75"/>
      <c r="K2" s="74"/>
    </row>
    <row r="3" spans="1:13" ht="15.75" x14ac:dyDescent="0.25">
      <c r="A3" s="6"/>
      <c r="B3" s="6"/>
      <c r="C3" s="78" t="s">
        <v>22</v>
      </c>
      <c r="D3" s="78"/>
      <c r="E3" s="6"/>
      <c r="F3" s="75"/>
      <c r="G3" s="75"/>
      <c r="H3" s="75"/>
      <c r="I3" s="75"/>
      <c r="J3" s="75"/>
      <c r="K3" s="74"/>
    </row>
    <row r="4" spans="1:13" ht="15.6" customHeight="1" x14ac:dyDescent="0.25">
      <c r="A4" s="6"/>
      <c r="B4" s="6"/>
      <c r="C4" s="78" t="s">
        <v>23</v>
      </c>
      <c r="D4" s="78"/>
      <c r="E4" s="6"/>
      <c r="F4" s="75"/>
      <c r="G4" s="75"/>
      <c r="H4" s="77"/>
      <c r="I4" s="77"/>
      <c r="J4" s="77"/>
      <c r="K4" s="77"/>
      <c r="L4" s="77"/>
    </row>
    <row r="5" spans="1:13" ht="15.75" x14ac:dyDescent="0.25">
      <c r="A5" s="6"/>
      <c r="B5" s="6"/>
      <c r="C5" s="75"/>
      <c r="D5" s="75"/>
      <c r="E5" s="6"/>
      <c r="F5" s="75"/>
      <c r="G5" s="75"/>
      <c r="H5" s="75"/>
      <c r="I5" s="76" t="s">
        <v>47</v>
      </c>
      <c r="J5" s="76"/>
      <c r="K5" s="76"/>
    </row>
    <row r="6" spans="1:13" ht="15.75" x14ac:dyDescent="0.25">
      <c r="A6" s="6"/>
      <c r="B6" s="6"/>
      <c r="C6" s="75"/>
      <c r="D6" s="75"/>
      <c r="E6" s="6"/>
      <c r="F6" s="75"/>
      <c r="G6" s="75"/>
      <c r="H6" s="75"/>
      <c r="I6" s="75"/>
      <c r="J6" s="75"/>
      <c r="K6" s="74"/>
    </row>
    <row r="7" spans="1:13" ht="15.75" x14ac:dyDescent="0.25">
      <c r="A7" s="6"/>
      <c r="B7" s="76" t="s">
        <v>107</v>
      </c>
      <c r="C7" s="76"/>
      <c r="D7" s="76"/>
      <c r="E7" s="76"/>
      <c r="F7" s="76"/>
      <c r="G7" s="76"/>
      <c r="H7" s="76"/>
      <c r="I7" s="76"/>
      <c r="J7" s="76"/>
      <c r="K7" s="76"/>
    </row>
    <row r="8" spans="1:13" ht="15.75" x14ac:dyDescent="0.25">
      <c r="A8" s="6"/>
      <c r="B8" s="6"/>
      <c r="C8" s="75"/>
      <c r="D8" s="75"/>
      <c r="E8" s="6"/>
      <c r="F8" s="75"/>
      <c r="G8" s="75"/>
      <c r="H8" s="75"/>
      <c r="I8" s="75"/>
      <c r="J8" s="75"/>
      <c r="K8" s="74"/>
    </row>
    <row r="9" spans="1:13" ht="47.25" x14ac:dyDescent="0.25">
      <c r="A9" s="11" t="s">
        <v>48</v>
      </c>
      <c r="B9" s="11" t="s">
        <v>49</v>
      </c>
      <c r="C9" s="12" t="s">
        <v>0</v>
      </c>
      <c r="D9" s="12" t="s">
        <v>1</v>
      </c>
      <c r="E9" s="12" t="s">
        <v>2</v>
      </c>
      <c r="F9" s="13" t="s">
        <v>3</v>
      </c>
      <c r="G9" s="14" t="s">
        <v>4</v>
      </c>
      <c r="H9" s="14" t="s">
        <v>19</v>
      </c>
      <c r="I9" s="14" t="s">
        <v>25</v>
      </c>
      <c r="J9" s="15" t="s">
        <v>106</v>
      </c>
      <c r="K9" s="73" t="s">
        <v>20</v>
      </c>
    </row>
    <row r="10" spans="1:13" ht="63" x14ac:dyDescent="0.25">
      <c r="A10" s="21">
        <v>2</v>
      </c>
      <c r="B10" s="21" t="s">
        <v>26</v>
      </c>
      <c r="C10" s="19" t="s">
        <v>5</v>
      </c>
      <c r="D10" s="66" t="s">
        <v>105</v>
      </c>
      <c r="E10" s="66" t="s">
        <v>93</v>
      </c>
      <c r="F10" s="21" t="s">
        <v>7</v>
      </c>
      <c r="G10" s="22">
        <v>817</v>
      </c>
      <c r="H10" s="65"/>
      <c r="I10" s="64"/>
      <c r="J10" s="24"/>
      <c r="K10" s="25">
        <f>ROUND(J10*G10,2)</f>
        <v>0</v>
      </c>
    </row>
    <row r="11" spans="1:13" ht="88.5" customHeight="1" x14ac:dyDescent="0.25">
      <c r="A11" s="21">
        <v>2</v>
      </c>
      <c r="B11" s="21" t="s">
        <v>27</v>
      </c>
      <c r="C11" s="19" t="s">
        <v>5</v>
      </c>
      <c r="D11" s="66" t="s">
        <v>104</v>
      </c>
      <c r="E11" s="66" t="s">
        <v>103</v>
      </c>
      <c r="F11" s="21" t="s">
        <v>7</v>
      </c>
      <c r="G11" s="22">
        <v>1150</v>
      </c>
      <c r="H11" s="65"/>
      <c r="I11" s="64"/>
      <c r="J11" s="24"/>
      <c r="K11" s="25">
        <f>ROUND(J11*G11,2)</f>
        <v>0</v>
      </c>
    </row>
    <row r="12" spans="1:13" ht="72.75" customHeight="1" x14ac:dyDescent="0.25">
      <c r="A12" s="21">
        <v>2</v>
      </c>
      <c r="B12" s="21" t="s">
        <v>28</v>
      </c>
      <c r="C12" s="19" t="s">
        <v>5</v>
      </c>
      <c r="D12" s="66" t="s">
        <v>102</v>
      </c>
      <c r="E12" s="66" t="s">
        <v>93</v>
      </c>
      <c r="F12" s="21" t="s">
        <v>7</v>
      </c>
      <c r="G12" s="22">
        <v>1453</v>
      </c>
      <c r="H12" s="65"/>
      <c r="I12" s="64"/>
      <c r="J12" s="24"/>
      <c r="K12" s="25">
        <f>ROUND(J12*G12,2)</f>
        <v>0</v>
      </c>
    </row>
    <row r="13" spans="1:13" ht="91.5" customHeight="1" x14ac:dyDescent="0.25">
      <c r="A13" s="21">
        <v>2</v>
      </c>
      <c r="B13" s="21" t="s">
        <v>29</v>
      </c>
      <c r="C13" s="19" t="s">
        <v>5</v>
      </c>
      <c r="D13" s="66" t="s">
        <v>101</v>
      </c>
      <c r="E13" s="66" t="s">
        <v>100</v>
      </c>
      <c r="F13" s="21" t="s">
        <v>7</v>
      </c>
      <c r="G13" s="22">
        <v>100</v>
      </c>
      <c r="H13" s="65"/>
      <c r="I13" s="64"/>
      <c r="J13" s="24"/>
      <c r="K13" s="25">
        <f>ROUND(J13*G13,2)</f>
        <v>0</v>
      </c>
      <c r="M13" s="2"/>
    </row>
    <row r="14" spans="1:13" ht="91.5" customHeight="1" x14ac:dyDescent="0.25">
      <c r="A14" s="21">
        <v>2</v>
      </c>
      <c r="B14" s="21" t="s">
        <v>30</v>
      </c>
      <c r="C14" s="19" t="s">
        <v>5</v>
      </c>
      <c r="D14" s="66" t="s">
        <v>99</v>
      </c>
      <c r="E14" s="66" t="s">
        <v>98</v>
      </c>
      <c r="F14" s="21" t="s">
        <v>7</v>
      </c>
      <c r="G14" s="22">
        <v>150</v>
      </c>
      <c r="H14" s="65"/>
      <c r="I14" s="64"/>
      <c r="J14" s="24"/>
      <c r="K14" s="25">
        <f>ROUND(J14*G14,2)</f>
        <v>0</v>
      </c>
    </row>
    <row r="15" spans="1:13" ht="64.5" customHeight="1" x14ac:dyDescent="0.25">
      <c r="A15" s="21">
        <v>2</v>
      </c>
      <c r="B15" s="21" t="s">
        <v>31</v>
      </c>
      <c r="C15" s="19" t="s">
        <v>5</v>
      </c>
      <c r="D15" s="66" t="s">
        <v>97</v>
      </c>
      <c r="E15" s="66" t="s">
        <v>93</v>
      </c>
      <c r="F15" s="21" t="s">
        <v>7</v>
      </c>
      <c r="G15" s="22">
        <v>3960</v>
      </c>
      <c r="H15" s="65"/>
      <c r="I15" s="64"/>
      <c r="J15" s="24"/>
      <c r="K15" s="25">
        <f>ROUND(J15*G15,2)</f>
        <v>0</v>
      </c>
    </row>
    <row r="16" spans="1:13" ht="87.75" customHeight="1" x14ac:dyDescent="0.25">
      <c r="A16" s="21">
        <v>2</v>
      </c>
      <c r="B16" s="21" t="s">
        <v>32</v>
      </c>
      <c r="C16" s="19" t="s">
        <v>5</v>
      </c>
      <c r="D16" s="66" t="s">
        <v>96</v>
      </c>
      <c r="E16" s="66" t="s">
        <v>95</v>
      </c>
      <c r="F16" s="21" t="s">
        <v>7</v>
      </c>
      <c r="G16" s="22">
        <v>250</v>
      </c>
      <c r="H16" s="65"/>
      <c r="I16" s="64"/>
      <c r="J16" s="24"/>
      <c r="K16" s="25">
        <f>ROUND(J16*G16,2)</f>
        <v>0</v>
      </c>
    </row>
    <row r="17" spans="1:13" ht="106.5" customHeight="1" x14ac:dyDescent="0.25">
      <c r="A17" s="21">
        <v>2</v>
      </c>
      <c r="B17" s="21" t="s">
        <v>33</v>
      </c>
      <c r="C17" s="19" t="s">
        <v>5</v>
      </c>
      <c r="D17" s="66" t="s">
        <v>94</v>
      </c>
      <c r="E17" s="66" t="s">
        <v>93</v>
      </c>
      <c r="F17" s="21" t="s">
        <v>7</v>
      </c>
      <c r="G17" s="22">
        <v>461</v>
      </c>
      <c r="H17" s="65"/>
      <c r="I17" s="64"/>
      <c r="J17" s="24"/>
      <c r="K17" s="25">
        <f>ROUND(J17*G17,2)</f>
        <v>0</v>
      </c>
    </row>
    <row r="18" spans="1:13" ht="75" customHeight="1" x14ac:dyDescent="0.25">
      <c r="A18" s="21">
        <v>2</v>
      </c>
      <c r="B18" s="21" t="s">
        <v>34</v>
      </c>
      <c r="C18" s="19" t="s">
        <v>5</v>
      </c>
      <c r="D18" s="66" t="s">
        <v>92</v>
      </c>
      <c r="E18" s="66" t="s">
        <v>79</v>
      </c>
      <c r="F18" s="21" t="s">
        <v>7</v>
      </c>
      <c r="G18" s="22">
        <v>200</v>
      </c>
      <c r="H18" s="65"/>
      <c r="I18" s="64"/>
      <c r="J18" s="24"/>
      <c r="K18" s="25">
        <f>ROUND(J18*G18,2)</f>
        <v>0</v>
      </c>
    </row>
    <row r="19" spans="1:13" ht="63" customHeight="1" x14ac:dyDescent="0.25">
      <c r="A19" s="21">
        <v>2</v>
      </c>
      <c r="B19" s="21" t="s">
        <v>35</v>
      </c>
      <c r="C19" s="19" t="s">
        <v>5</v>
      </c>
      <c r="D19" s="66" t="s">
        <v>91</v>
      </c>
      <c r="E19" s="66" t="s">
        <v>86</v>
      </c>
      <c r="F19" s="21" t="s">
        <v>7</v>
      </c>
      <c r="G19" s="22">
        <v>217</v>
      </c>
      <c r="H19" s="65"/>
      <c r="I19" s="64"/>
      <c r="J19" s="24"/>
      <c r="K19" s="25">
        <f>ROUND(J19*G19,2)</f>
        <v>0</v>
      </c>
    </row>
    <row r="20" spans="1:13" ht="85.5" customHeight="1" x14ac:dyDescent="0.25">
      <c r="A20" s="21">
        <v>2</v>
      </c>
      <c r="B20" s="21" t="s">
        <v>36</v>
      </c>
      <c r="C20" s="19" t="s">
        <v>5</v>
      </c>
      <c r="D20" s="66" t="s">
        <v>90</v>
      </c>
      <c r="E20" s="66" t="s">
        <v>86</v>
      </c>
      <c r="F20" s="21" t="s">
        <v>7</v>
      </c>
      <c r="G20" s="22">
        <v>35</v>
      </c>
      <c r="H20" s="65"/>
      <c r="I20" s="64"/>
      <c r="J20" s="24"/>
      <c r="K20" s="25">
        <f>ROUND(J20*G20,2)</f>
        <v>0</v>
      </c>
    </row>
    <row r="21" spans="1:13" ht="74.25" customHeight="1" x14ac:dyDescent="0.25">
      <c r="A21" s="21">
        <v>2</v>
      </c>
      <c r="B21" s="21" t="s">
        <v>37</v>
      </c>
      <c r="C21" s="19" t="s">
        <v>5</v>
      </c>
      <c r="D21" s="66" t="s">
        <v>89</v>
      </c>
      <c r="E21" s="66" t="s">
        <v>88</v>
      </c>
      <c r="F21" s="21" t="s">
        <v>7</v>
      </c>
      <c r="G21" s="22">
        <v>356</v>
      </c>
      <c r="H21" s="65"/>
      <c r="I21" s="64"/>
      <c r="J21" s="24"/>
      <c r="K21" s="25">
        <f>ROUND(J21*G21,2)</f>
        <v>0</v>
      </c>
      <c r="M21" s="2"/>
    </row>
    <row r="22" spans="1:13" s="67" customFormat="1" ht="73.5" customHeight="1" x14ac:dyDescent="0.25">
      <c r="A22" s="28">
        <v>2</v>
      </c>
      <c r="B22" s="21" t="s">
        <v>38</v>
      </c>
      <c r="C22" s="28" t="s">
        <v>5</v>
      </c>
      <c r="D22" s="69" t="s">
        <v>87</v>
      </c>
      <c r="E22" s="69" t="s">
        <v>86</v>
      </c>
      <c r="F22" s="28" t="s">
        <v>7</v>
      </c>
      <c r="G22" s="30">
        <v>4</v>
      </c>
      <c r="H22" s="65"/>
      <c r="I22" s="68"/>
      <c r="J22" s="31"/>
      <c r="K22" s="25">
        <f>ROUND(J22*G22,2)</f>
        <v>0</v>
      </c>
    </row>
    <row r="23" spans="1:13" s="3" customFormat="1" ht="83.25" customHeight="1" x14ac:dyDescent="0.25">
      <c r="A23" s="34">
        <v>2</v>
      </c>
      <c r="B23" s="21" t="s">
        <v>39</v>
      </c>
      <c r="C23" s="34" t="s">
        <v>5</v>
      </c>
      <c r="D23" s="72" t="s">
        <v>85</v>
      </c>
      <c r="E23" s="72" t="s">
        <v>84</v>
      </c>
      <c r="F23" s="34" t="s">
        <v>7</v>
      </c>
      <c r="G23" s="35">
        <v>150</v>
      </c>
      <c r="H23" s="65"/>
      <c r="I23" s="71"/>
      <c r="J23" s="36"/>
      <c r="K23" s="25">
        <f>ROUND(J23*G23,2)</f>
        <v>0</v>
      </c>
    </row>
    <row r="24" spans="1:13" ht="84" customHeight="1" x14ac:dyDescent="0.25">
      <c r="A24" s="21">
        <v>2</v>
      </c>
      <c r="B24" s="21" t="s">
        <v>40</v>
      </c>
      <c r="C24" s="21" t="s">
        <v>5</v>
      </c>
      <c r="D24" s="70" t="s">
        <v>83</v>
      </c>
      <c r="E24" s="70" t="s">
        <v>82</v>
      </c>
      <c r="F24" s="21" t="s">
        <v>7</v>
      </c>
      <c r="G24" s="22">
        <v>2986</v>
      </c>
      <c r="H24" s="65"/>
      <c r="I24" s="64"/>
      <c r="J24" s="24"/>
      <c r="K24" s="25">
        <f>ROUND(J24*G24,2)</f>
        <v>0</v>
      </c>
    </row>
    <row r="25" spans="1:13" s="67" customFormat="1" ht="98.25" customHeight="1" x14ac:dyDescent="0.25">
      <c r="A25" s="28">
        <v>2</v>
      </c>
      <c r="B25" s="21" t="s">
        <v>41</v>
      </c>
      <c r="C25" s="28" t="s">
        <v>5</v>
      </c>
      <c r="D25" s="69" t="s">
        <v>81</v>
      </c>
      <c r="E25" s="69" t="s">
        <v>75</v>
      </c>
      <c r="F25" s="28" t="s">
        <v>7</v>
      </c>
      <c r="G25" s="30">
        <v>98</v>
      </c>
      <c r="H25" s="65"/>
      <c r="I25" s="68"/>
      <c r="J25" s="31"/>
      <c r="K25" s="25">
        <f>ROUND(J25*G25,2)</f>
        <v>0</v>
      </c>
    </row>
    <row r="26" spans="1:13" ht="112.5" customHeight="1" x14ac:dyDescent="0.25">
      <c r="A26" s="21">
        <v>2</v>
      </c>
      <c r="B26" s="21" t="s">
        <v>42</v>
      </c>
      <c r="C26" s="19" t="s">
        <v>5</v>
      </c>
      <c r="D26" s="66" t="s">
        <v>80</v>
      </c>
      <c r="E26" s="66" t="s">
        <v>79</v>
      </c>
      <c r="F26" s="21" t="s">
        <v>7</v>
      </c>
      <c r="G26" s="22">
        <v>663</v>
      </c>
      <c r="H26" s="65"/>
      <c r="I26" s="64"/>
      <c r="J26" s="24"/>
      <c r="K26" s="25">
        <f>ROUND(J26*G26,2)</f>
        <v>0</v>
      </c>
    </row>
    <row r="27" spans="1:13" ht="87.75" customHeight="1" x14ac:dyDescent="0.25">
      <c r="A27" s="21">
        <v>2</v>
      </c>
      <c r="B27" s="21" t="s">
        <v>60</v>
      </c>
      <c r="C27" s="19" t="s">
        <v>5</v>
      </c>
      <c r="D27" s="66" t="s">
        <v>78</v>
      </c>
      <c r="E27" s="66" t="s">
        <v>75</v>
      </c>
      <c r="F27" s="21" t="s">
        <v>7</v>
      </c>
      <c r="G27" s="22">
        <v>5</v>
      </c>
      <c r="H27" s="65"/>
      <c r="I27" s="64"/>
      <c r="J27" s="24"/>
      <c r="K27" s="25">
        <f>ROUND(J27*G27,2)</f>
        <v>0</v>
      </c>
    </row>
    <row r="28" spans="1:13" ht="128.25" customHeight="1" x14ac:dyDescent="0.25">
      <c r="A28" s="21">
        <v>2</v>
      </c>
      <c r="B28" s="21" t="s">
        <v>62</v>
      </c>
      <c r="C28" s="19" t="s">
        <v>5</v>
      </c>
      <c r="D28" s="66" t="s">
        <v>77</v>
      </c>
      <c r="E28" s="66" t="s">
        <v>73</v>
      </c>
      <c r="F28" s="21" t="s">
        <v>7</v>
      </c>
      <c r="G28" s="22">
        <v>5</v>
      </c>
      <c r="H28" s="65"/>
      <c r="I28" s="64"/>
      <c r="J28" s="38"/>
      <c r="K28" s="39">
        <f>J28*G28</f>
        <v>0</v>
      </c>
    </row>
    <row r="29" spans="1:13" ht="129" customHeight="1" x14ac:dyDescent="0.25">
      <c r="A29" s="21">
        <v>2</v>
      </c>
      <c r="B29" s="21" t="s">
        <v>63</v>
      </c>
      <c r="C29" s="19" t="s">
        <v>5</v>
      </c>
      <c r="D29" s="66" t="s">
        <v>76</v>
      </c>
      <c r="E29" s="66" t="s">
        <v>75</v>
      </c>
      <c r="F29" s="21" t="s">
        <v>7</v>
      </c>
      <c r="G29" s="22">
        <v>5</v>
      </c>
      <c r="H29" s="65"/>
      <c r="I29" s="64"/>
      <c r="J29" s="38"/>
      <c r="K29" s="39">
        <f>J29*G29</f>
        <v>0</v>
      </c>
    </row>
    <row r="30" spans="1:13" ht="129" customHeight="1" x14ac:dyDescent="0.25">
      <c r="A30" s="21">
        <v>2</v>
      </c>
      <c r="B30" s="21" t="s">
        <v>64</v>
      </c>
      <c r="C30" s="19" t="s">
        <v>5</v>
      </c>
      <c r="D30" s="66" t="s">
        <v>74</v>
      </c>
      <c r="E30" s="66" t="s">
        <v>73</v>
      </c>
      <c r="F30" s="21" t="s">
        <v>7</v>
      </c>
      <c r="G30" s="22">
        <v>5</v>
      </c>
      <c r="H30" s="65"/>
      <c r="I30" s="64"/>
      <c r="J30" s="38"/>
      <c r="K30" s="39">
        <f>J30*G30</f>
        <v>0</v>
      </c>
    </row>
    <row r="31" spans="1:13" ht="15.75" x14ac:dyDescent="0.25">
      <c r="A31" s="21"/>
      <c r="B31" s="63" t="s">
        <v>43</v>
      </c>
      <c r="C31" s="63"/>
      <c r="D31" s="63"/>
      <c r="E31" s="63"/>
      <c r="F31" s="63"/>
      <c r="G31" s="63"/>
      <c r="H31" s="63"/>
      <c r="I31" s="62">
        <f>ROUND(SUM(K10:K30),2)</f>
        <v>0</v>
      </c>
      <c r="J31" s="61"/>
      <c r="K31" s="60"/>
    </row>
    <row r="32" spans="1:13" ht="15.75" x14ac:dyDescent="0.25">
      <c r="A32" s="21"/>
      <c r="B32" s="63" t="s">
        <v>44</v>
      </c>
      <c r="C32" s="63"/>
      <c r="D32" s="63"/>
      <c r="E32" s="63"/>
      <c r="F32" s="63"/>
      <c r="G32" s="63"/>
      <c r="H32" s="63"/>
      <c r="I32" s="62">
        <f>ROUND(I31*0.05,2)</f>
        <v>0</v>
      </c>
      <c r="J32" s="61"/>
      <c r="K32" s="60"/>
    </row>
    <row r="33" spans="1:11" ht="15.75" x14ac:dyDescent="0.25">
      <c r="A33" s="21"/>
      <c r="B33" s="63" t="s">
        <v>45</v>
      </c>
      <c r="C33" s="63"/>
      <c r="D33" s="63"/>
      <c r="E33" s="63"/>
      <c r="F33" s="63"/>
      <c r="G33" s="63"/>
      <c r="H33" s="63"/>
      <c r="I33" s="62">
        <f>I31+I32</f>
        <v>0</v>
      </c>
      <c r="J33" s="61"/>
      <c r="K33" s="60"/>
    </row>
    <row r="35" spans="1:11" x14ac:dyDescent="0.25">
      <c r="K35" s="59"/>
    </row>
  </sheetData>
  <mergeCells count="12">
    <mergeCell ref="B31:H31"/>
    <mergeCell ref="I31:K31"/>
    <mergeCell ref="B32:H32"/>
    <mergeCell ref="I32:K32"/>
    <mergeCell ref="B33:H33"/>
    <mergeCell ref="I33:K33"/>
    <mergeCell ref="B7:K7"/>
    <mergeCell ref="C2:D2"/>
    <mergeCell ref="C3:D3"/>
    <mergeCell ref="C4:D4"/>
    <mergeCell ref="I5:K5"/>
    <mergeCell ref="H4:L4"/>
  </mergeCells>
  <conditionalFormatting sqref="C19:C30">
    <cfRule type="containsText" dxfId="5" priority="1" operator="containsText" text="ugovor">
      <formula>NOT(ISERROR(SEARCH("ugovor",C19)))</formula>
    </cfRule>
  </conditionalFormatting>
  <pageMargins left="0.70866141732283472" right="0.70866141732283472" top="0.74803149606299213" bottom="0.74803149606299213" header="0.51181102362204722" footer="0.51181102362204722"/>
  <pageSetup paperSize="9" scale="70" firstPageNumber="0" fitToWidth="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defaultRowHeight="15" x14ac:dyDescent="0.25"/>
  <cols>
    <col min="1" max="1" width="13.28515625" style="82" customWidth="1"/>
    <col min="2" max="2" width="9.140625" style="82"/>
    <col min="3" max="3" width="18.140625" style="80" customWidth="1"/>
    <col min="4" max="4" width="33.140625" style="80" customWidth="1"/>
    <col min="5" max="5" width="18" style="80" customWidth="1"/>
    <col min="6" max="7" width="9.140625" style="81"/>
    <col min="8" max="8" width="14.5703125" style="80" customWidth="1"/>
    <col min="9" max="9" width="14.42578125" style="80" customWidth="1"/>
    <col min="10" max="10" width="14.7109375" style="80" customWidth="1"/>
    <col min="11" max="11" width="16.85546875" style="80" customWidth="1"/>
    <col min="12" max="16384" width="9.140625" style="79"/>
  </cols>
  <sheetData>
    <row r="1" spans="1:13" ht="15.75" x14ac:dyDescent="0.25">
      <c r="A1" s="110"/>
      <c r="B1" s="110"/>
      <c r="C1" s="109"/>
      <c r="D1" s="109"/>
      <c r="E1" s="110"/>
      <c r="F1" s="109"/>
      <c r="G1" s="109"/>
      <c r="H1" s="109"/>
      <c r="I1" s="109"/>
      <c r="J1" s="109"/>
      <c r="K1" s="108"/>
    </row>
    <row r="2" spans="1:13" ht="15.75" customHeight="1" x14ac:dyDescent="0.25">
      <c r="A2" s="110"/>
      <c r="B2" s="110"/>
      <c r="C2" s="113" t="s">
        <v>21</v>
      </c>
      <c r="D2" s="113"/>
      <c r="E2" s="110"/>
      <c r="F2" s="109"/>
      <c r="G2" s="109"/>
      <c r="H2" s="109"/>
      <c r="I2" s="109"/>
      <c r="J2" s="109"/>
      <c r="K2" s="108"/>
    </row>
    <row r="3" spans="1:13" ht="15.75" customHeight="1" x14ac:dyDescent="0.25">
      <c r="A3" s="110"/>
      <c r="B3" s="110"/>
      <c r="C3" s="113" t="s">
        <v>22</v>
      </c>
      <c r="D3" s="113"/>
      <c r="E3" s="110"/>
      <c r="F3" s="109"/>
      <c r="G3" s="109"/>
      <c r="H3" s="109"/>
      <c r="I3" s="109"/>
      <c r="J3" s="109"/>
      <c r="K3" s="108"/>
    </row>
    <row r="4" spans="1:13" ht="15.75" customHeight="1" x14ac:dyDescent="0.25">
      <c r="A4" s="110"/>
      <c r="B4" s="110"/>
      <c r="C4" s="113" t="s">
        <v>23</v>
      </c>
      <c r="D4" s="113"/>
      <c r="E4" s="110"/>
      <c r="F4" s="109"/>
      <c r="G4" s="109"/>
      <c r="H4" s="109"/>
      <c r="I4" s="112"/>
      <c r="J4" s="112"/>
      <c r="K4" s="112"/>
    </row>
    <row r="5" spans="1:13" ht="15.75" customHeight="1" x14ac:dyDescent="0.25">
      <c r="A5" s="110"/>
      <c r="B5" s="110"/>
      <c r="C5" s="109"/>
      <c r="D5" s="109"/>
      <c r="E5" s="110"/>
      <c r="F5" s="109"/>
      <c r="G5" s="109"/>
      <c r="H5" s="109"/>
      <c r="I5" s="111" t="s">
        <v>47</v>
      </c>
      <c r="J5" s="111"/>
      <c r="K5" s="111"/>
    </row>
    <row r="6" spans="1:13" ht="15.75" x14ac:dyDescent="0.25">
      <c r="A6" s="110"/>
      <c r="B6" s="110"/>
      <c r="C6" s="109"/>
      <c r="D6" s="109"/>
      <c r="E6" s="110"/>
      <c r="F6" s="109"/>
      <c r="G6" s="109"/>
      <c r="H6" s="109"/>
      <c r="I6" s="109"/>
      <c r="J6" s="109"/>
      <c r="K6" s="108"/>
    </row>
    <row r="7" spans="1:13" ht="15.75" customHeight="1" x14ac:dyDescent="0.25">
      <c r="A7" s="110"/>
      <c r="B7" s="111" t="s">
        <v>117</v>
      </c>
      <c r="C7" s="111"/>
      <c r="D7" s="111"/>
      <c r="E7" s="111"/>
      <c r="F7" s="111"/>
      <c r="G7" s="111"/>
      <c r="H7" s="111"/>
      <c r="I7" s="111"/>
      <c r="J7" s="111"/>
      <c r="K7" s="111"/>
    </row>
    <row r="8" spans="1:13" ht="15.75" x14ac:dyDescent="0.25">
      <c r="A8" s="110"/>
      <c r="B8" s="110"/>
      <c r="C8" s="109"/>
      <c r="D8" s="109"/>
      <c r="E8" s="110"/>
      <c r="F8" s="109"/>
      <c r="G8" s="109"/>
      <c r="H8" s="109"/>
      <c r="I8" s="109"/>
      <c r="J8" s="109"/>
      <c r="K8" s="108"/>
    </row>
    <row r="9" spans="1:13" ht="94.5" x14ac:dyDescent="0.25">
      <c r="A9" s="107" t="s">
        <v>48</v>
      </c>
      <c r="B9" s="107" t="s">
        <v>49</v>
      </c>
      <c r="C9" s="106" t="s">
        <v>0</v>
      </c>
      <c r="D9" s="106" t="s">
        <v>1</v>
      </c>
      <c r="E9" s="106" t="s">
        <v>2</v>
      </c>
      <c r="F9" s="105" t="s">
        <v>3</v>
      </c>
      <c r="G9" s="104" t="s">
        <v>4</v>
      </c>
      <c r="H9" s="104" t="s">
        <v>19</v>
      </c>
      <c r="I9" s="104" t="s">
        <v>25</v>
      </c>
      <c r="J9" s="103" t="s">
        <v>106</v>
      </c>
      <c r="K9" s="102" t="s">
        <v>20</v>
      </c>
    </row>
    <row r="10" spans="1:13" ht="63" x14ac:dyDescent="0.25">
      <c r="A10" s="96">
        <v>3</v>
      </c>
      <c r="B10" s="96" t="s">
        <v>26</v>
      </c>
      <c r="C10" s="101" t="s">
        <v>5</v>
      </c>
      <c r="D10" s="95" t="s">
        <v>116</v>
      </c>
      <c r="E10" s="95" t="s">
        <v>86</v>
      </c>
      <c r="F10" s="94" t="s">
        <v>7</v>
      </c>
      <c r="G10" s="93">
        <v>100</v>
      </c>
      <c r="H10" s="92"/>
      <c r="I10" s="91"/>
      <c r="J10" s="99"/>
      <c r="K10" s="98">
        <f>ROUND((G10*J10),2)</f>
        <v>0</v>
      </c>
    </row>
    <row r="11" spans="1:13" ht="54.75" customHeight="1" x14ac:dyDescent="0.25">
      <c r="A11" s="96">
        <v>3</v>
      </c>
      <c r="B11" s="96" t="s">
        <v>27</v>
      </c>
      <c r="C11" s="101" t="s">
        <v>5</v>
      </c>
      <c r="D11" s="95" t="s">
        <v>115</v>
      </c>
      <c r="E11" s="95" t="s">
        <v>88</v>
      </c>
      <c r="F11" s="94" t="s">
        <v>7</v>
      </c>
      <c r="G11" s="93">
        <v>24</v>
      </c>
      <c r="H11" s="92"/>
      <c r="I11" s="91"/>
      <c r="J11" s="99"/>
      <c r="K11" s="98">
        <f>ROUND((G11*J11),2)</f>
        <v>0</v>
      </c>
    </row>
    <row r="12" spans="1:13" ht="50.25" customHeight="1" x14ac:dyDescent="0.25">
      <c r="A12" s="96">
        <v>3</v>
      </c>
      <c r="B12" s="96" t="s">
        <v>28</v>
      </c>
      <c r="C12" s="101" t="s">
        <v>5</v>
      </c>
      <c r="D12" s="95" t="s">
        <v>114</v>
      </c>
      <c r="E12" s="95" t="s">
        <v>113</v>
      </c>
      <c r="F12" s="94" t="s">
        <v>7</v>
      </c>
      <c r="G12" s="100">
        <v>14</v>
      </c>
      <c r="H12" s="92"/>
      <c r="I12" s="91"/>
      <c r="J12" s="99"/>
      <c r="K12" s="98">
        <f>ROUND((G12*J12),2)</f>
        <v>0</v>
      </c>
    </row>
    <row r="13" spans="1:13" ht="72.75" customHeight="1" x14ac:dyDescent="0.25">
      <c r="A13" s="96">
        <v>3</v>
      </c>
      <c r="B13" s="96" t="s">
        <v>29</v>
      </c>
      <c r="C13" s="87" t="s">
        <v>5</v>
      </c>
      <c r="D13" s="97" t="s">
        <v>112</v>
      </c>
      <c r="E13" s="97" t="s">
        <v>111</v>
      </c>
      <c r="F13" s="94" t="s">
        <v>7</v>
      </c>
      <c r="G13" s="93">
        <v>8</v>
      </c>
      <c r="H13" s="92"/>
      <c r="I13" s="91"/>
      <c r="J13" s="99"/>
      <c r="K13" s="98">
        <f>ROUND((G13*J13),2)</f>
        <v>0</v>
      </c>
      <c r="M13" s="88"/>
    </row>
    <row r="14" spans="1:13" ht="72.75" customHeight="1" x14ac:dyDescent="0.25">
      <c r="A14" s="96">
        <v>3</v>
      </c>
      <c r="B14" s="96" t="s">
        <v>30</v>
      </c>
      <c r="C14" s="87" t="s">
        <v>5</v>
      </c>
      <c r="D14" s="97" t="s">
        <v>110</v>
      </c>
      <c r="E14" s="95" t="s">
        <v>88</v>
      </c>
      <c r="F14" s="94" t="s">
        <v>7</v>
      </c>
      <c r="G14" s="93">
        <v>20</v>
      </c>
      <c r="H14" s="92"/>
      <c r="I14" s="91"/>
      <c r="J14" s="90"/>
      <c r="K14" s="89">
        <f>J14*G14</f>
        <v>0</v>
      </c>
      <c r="M14" s="88"/>
    </row>
    <row r="15" spans="1:13" ht="72.75" customHeight="1" x14ac:dyDescent="0.25">
      <c r="A15" s="96">
        <v>3</v>
      </c>
      <c r="B15" s="96" t="s">
        <v>31</v>
      </c>
      <c r="C15" s="87" t="s">
        <v>5</v>
      </c>
      <c r="D15" s="95" t="s">
        <v>109</v>
      </c>
      <c r="E15" s="95" t="s">
        <v>108</v>
      </c>
      <c r="F15" s="94" t="s">
        <v>7</v>
      </c>
      <c r="G15" s="93">
        <v>20</v>
      </c>
      <c r="H15" s="92"/>
      <c r="I15" s="91"/>
      <c r="J15" s="90"/>
      <c r="K15" s="89">
        <f>J15*G15</f>
        <v>0</v>
      </c>
      <c r="M15" s="88"/>
    </row>
    <row r="16" spans="1:13" ht="15.75" x14ac:dyDescent="0.25">
      <c r="A16" s="87"/>
      <c r="B16" s="86" t="s">
        <v>43</v>
      </c>
      <c r="C16" s="86"/>
      <c r="D16" s="86"/>
      <c r="E16" s="86"/>
      <c r="F16" s="86"/>
      <c r="G16" s="86"/>
      <c r="H16" s="86"/>
      <c r="I16" s="85">
        <f>SUM(K10:K15)</f>
        <v>0</v>
      </c>
      <c r="J16" s="84"/>
      <c r="K16" s="83"/>
    </row>
    <row r="17" spans="1:11" ht="15.75" x14ac:dyDescent="0.25">
      <c r="A17" s="87"/>
      <c r="B17" s="86" t="s">
        <v>44</v>
      </c>
      <c r="C17" s="86"/>
      <c r="D17" s="86"/>
      <c r="E17" s="86"/>
      <c r="F17" s="86"/>
      <c r="G17" s="86"/>
      <c r="H17" s="86"/>
      <c r="I17" s="85">
        <f>ROUND((I16*5%),2)</f>
        <v>0</v>
      </c>
      <c r="J17" s="84"/>
      <c r="K17" s="83"/>
    </row>
    <row r="18" spans="1:11" ht="15.75" x14ac:dyDescent="0.25">
      <c r="A18" s="87"/>
      <c r="B18" s="86" t="s">
        <v>45</v>
      </c>
      <c r="C18" s="86"/>
      <c r="D18" s="86"/>
      <c r="E18" s="86"/>
      <c r="F18" s="86"/>
      <c r="G18" s="86"/>
      <c r="H18" s="86"/>
      <c r="I18" s="85">
        <f>I16+I17</f>
        <v>0</v>
      </c>
      <c r="J18" s="84"/>
      <c r="K18" s="83"/>
    </row>
  </sheetData>
  <mergeCells count="12">
    <mergeCell ref="B16:H16"/>
    <mergeCell ref="I16:K16"/>
    <mergeCell ref="B17:H17"/>
    <mergeCell ref="I17:K17"/>
    <mergeCell ref="B18:H18"/>
    <mergeCell ref="I18:K18"/>
    <mergeCell ref="B7:K7"/>
    <mergeCell ref="C2:D2"/>
    <mergeCell ref="C3:D3"/>
    <mergeCell ref="C4:D4"/>
    <mergeCell ref="I4:K4"/>
    <mergeCell ref="I5:K5"/>
  </mergeCells>
  <conditionalFormatting sqref="C11:C15">
    <cfRule type="containsText" dxfId="4" priority="1" operator="containsText" text="ugovor">
      <formula>NOT(ISERROR(SEARCH("ugovor",C11)))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4" zoomScaleNormal="100" workbookViewId="0">
      <selection activeCell="Q11" sqref="Q11"/>
    </sheetView>
  </sheetViews>
  <sheetFormatPr defaultColWidth="9.140625" defaultRowHeight="15.75" x14ac:dyDescent="0.25"/>
  <cols>
    <col min="1" max="1" width="11.5703125" style="8" customWidth="1"/>
    <col min="2" max="2" width="8.85546875" style="8" customWidth="1"/>
    <col min="3" max="3" width="13.7109375" style="7" customWidth="1"/>
    <col min="4" max="4" width="32.42578125" style="7" customWidth="1"/>
    <col min="5" max="5" width="20.85546875" style="8" customWidth="1"/>
    <col min="6" max="6" width="8.7109375" style="9" customWidth="1"/>
    <col min="7" max="7" width="12.28515625" style="9" customWidth="1"/>
    <col min="8" max="8" width="11.140625" style="9" customWidth="1"/>
    <col min="9" max="9" width="12.5703125" style="10" customWidth="1"/>
    <col min="10" max="10" width="13" style="7" customWidth="1"/>
    <col min="11" max="11" width="13.5703125" style="7" customWidth="1"/>
    <col min="12" max="1027" width="8.7109375" style="114" customWidth="1"/>
    <col min="1028" max="16384" width="9.140625" style="114"/>
  </cols>
  <sheetData>
    <row r="1" spans="1:13" x14ac:dyDescent="0.25">
      <c r="A1" s="6"/>
      <c r="B1" s="6"/>
      <c r="C1" s="75"/>
      <c r="D1" s="75"/>
      <c r="E1" s="6"/>
      <c r="F1" s="75"/>
      <c r="G1" s="75"/>
      <c r="H1" s="75"/>
      <c r="I1" s="75"/>
      <c r="J1" s="75"/>
      <c r="K1" s="74"/>
    </row>
    <row r="2" spans="1:13" x14ac:dyDescent="0.25">
      <c r="A2" s="6"/>
      <c r="B2" s="6"/>
      <c r="C2" s="78" t="s">
        <v>21</v>
      </c>
      <c r="D2" s="78"/>
      <c r="E2" s="6"/>
      <c r="F2" s="75"/>
      <c r="G2" s="75"/>
      <c r="H2" s="75"/>
      <c r="I2" s="75"/>
      <c r="J2" s="75"/>
      <c r="K2" s="74"/>
    </row>
    <row r="3" spans="1:13" x14ac:dyDescent="0.25">
      <c r="A3" s="6"/>
      <c r="B3" s="6"/>
      <c r="C3" s="78" t="s">
        <v>22</v>
      </c>
      <c r="D3" s="78"/>
      <c r="E3" s="6"/>
      <c r="F3" s="75"/>
      <c r="G3" s="75"/>
      <c r="H3" s="75"/>
      <c r="I3" s="75"/>
      <c r="J3" s="75"/>
      <c r="K3" s="74"/>
    </row>
    <row r="4" spans="1:13" x14ac:dyDescent="0.25">
      <c r="A4" s="6"/>
      <c r="B4" s="6"/>
      <c r="C4" s="78" t="s">
        <v>23</v>
      </c>
      <c r="D4" s="78"/>
      <c r="E4" s="6"/>
      <c r="F4" s="75"/>
      <c r="G4" s="75"/>
      <c r="H4" s="75"/>
      <c r="I4" s="132" t="s">
        <v>141</v>
      </c>
      <c r="J4" s="132"/>
      <c r="K4" s="132"/>
    </row>
    <row r="5" spans="1:13" x14ac:dyDescent="0.25">
      <c r="A5" s="6"/>
      <c r="B5" s="6"/>
      <c r="C5" s="75"/>
      <c r="D5" s="75"/>
      <c r="E5" s="6"/>
      <c r="F5" s="75"/>
      <c r="G5" s="75"/>
      <c r="H5" s="75"/>
      <c r="I5" s="76" t="s">
        <v>47</v>
      </c>
      <c r="J5" s="76"/>
      <c r="K5" s="76"/>
    </row>
    <row r="6" spans="1:13" x14ac:dyDescent="0.25">
      <c r="A6" s="6"/>
      <c r="B6" s="6"/>
      <c r="C6" s="75"/>
      <c r="D6" s="75"/>
      <c r="E6" s="6"/>
      <c r="F6" s="75"/>
      <c r="G6" s="75"/>
      <c r="H6" s="75"/>
      <c r="I6" s="75"/>
      <c r="J6" s="75"/>
      <c r="K6" s="74"/>
    </row>
    <row r="7" spans="1:13" x14ac:dyDescent="0.25">
      <c r="A7" s="6"/>
      <c r="B7" s="76" t="s">
        <v>140</v>
      </c>
      <c r="C7" s="76"/>
      <c r="D7" s="76"/>
      <c r="E7" s="76"/>
      <c r="F7" s="76"/>
      <c r="G7" s="76"/>
      <c r="H7" s="76"/>
      <c r="I7" s="76"/>
      <c r="J7" s="76"/>
      <c r="K7" s="76"/>
    </row>
    <row r="8" spans="1:13" x14ac:dyDescent="0.25">
      <c r="A8" s="6"/>
      <c r="B8" s="6"/>
      <c r="C8" s="75"/>
      <c r="D8" s="75"/>
      <c r="E8" s="6"/>
      <c r="F8" s="75"/>
      <c r="G8" s="75"/>
      <c r="H8" s="75"/>
      <c r="I8" s="75"/>
      <c r="J8" s="75"/>
      <c r="K8" s="74"/>
    </row>
    <row r="9" spans="1:13" ht="47.25" x14ac:dyDescent="0.25">
      <c r="A9" s="11" t="s">
        <v>48</v>
      </c>
      <c r="B9" s="11" t="s">
        <v>49</v>
      </c>
      <c r="C9" s="12" t="s">
        <v>0</v>
      </c>
      <c r="D9" s="12" t="s">
        <v>1</v>
      </c>
      <c r="E9" s="12" t="s">
        <v>2</v>
      </c>
      <c r="F9" s="13" t="s">
        <v>3</v>
      </c>
      <c r="G9" s="14" t="s">
        <v>4</v>
      </c>
      <c r="H9" s="14" t="s">
        <v>19</v>
      </c>
      <c r="I9" s="14" t="s">
        <v>25</v>
      </c>
      <c r="J9" s="15" t="s">
        <v>106</v>
      </c>
      <c r="K9" s="73" t="s">
        <v>20</v>
      </c>
    </row>
    <row r="10" spans="1:13" ht="71.25" customHeight="1" x14ac:dyDescent="0.25">
      <c r="A10" s="122">
        <v>4</v>
      </c>
      <c r="B10" s="122" t="s">
        <v>26</v>
      </c>
      <c r="C10" s="19" t="s">
        <v>5</v>
      </c>
      <c r="D10" s="20" t="s">
        <v>139</v>
      </c>
      <c r="E10" s="19" t="s">
        <v>137</v>
      </c>
      <c r="F10" s="21" t="s">
        <v>7</v>
      </c>
      <c r="G10" s="128">
        <v>20</v>
      </c>
      <c r="H10" s="126"/>
      <c r="I10" s="118"/>
      <c r="J10" s="125"/>
      <c r="K10" s="124">
        <f>+J10*G10</f>
        <v>0</v>
      </c>
      <c r="M10" s="131"/>
    </row>
    <row r="11" spans="1:13" s="129" customFormat="1" ht="57.75" customHeight="1" x14ac:dyDescent="0.25">
      <c r="A11" s="130">
        <v>4</v>
      </c>
      <c r="B11" s="122" t="s">
        <v>27</v>
      </c>
      <c r="C11" s="28" t="s">
        <v>5</v>
      </c>
      <c r="D11" s="29" t="s">
        <v>138</v>
      </c>
      <c r="E11" s="28" t="s">
        <v>137</v>
      </c>
      <c r="F11" s="28" t="s">
        <v>7</v>
      </c>
      <c r="G11" s="30">
        <v>184</v>
      </c>
      <c r="H11" s="126"/>
      <c r="I11" s="118"/>
      <c r="J11" s="125"/>
      <c r="K11" s="124">
        <f>+J11*G11</f>
        <v>0</v>
      </c>
    </row>
    <row r="12" spans="1:13" ht="61.5" customHeight="1" x14ac:dyDescent="0.25">
      <c r="A12" s="122">
        <v>4</v>
      </c>
      <c r="B12" s="122" t="s">
        <v>28</v>
      </c>
      <c r="C12" s="19" t="s">
        <v>5</v>
      </c>
      <c r="D12" s="20" t="s">
        <v>136</v>
      </c>
      <c r="E12" s="19" t="s">
        <v>124</v>
      </c>
      <c r="F12" s="21" t="s">
        <v>7</v>
      </c>
      <c r="G12" s="128">
        <v>428</v>
      </c>
      <c r="H12" s="126"/>
      <c r="I12" s="118"/>
      <c r="J12" s="125"/>
      <c r="K12" s="124">
        <f>+J12*G12</f>
        <v>0</v>
      </c>
    </row>
    <row r="13" spans="1:13" ht="69" customHeight="1" x14ac:dyDescent="0.25">
      <c r="A13" s="122">
        <v>4</v>
      </c>
      <c r="B13" s="122" t="s">
        <v>29</v>
      </c>
      <c r="C13" s="19" t="s">
        <v>5</v>
      </c>
      <c r="D13" s="20" t="s">
        <v>135</v>
      </c>
      <c r="E13" s="121" t="s">
        <v>134</v>
      </c>
      <c r="F13" s="21" t="s">
        <v>7</v>
      </c>
      <c r="G13" s="128">
        <v>10</v>
      </c>
      <c r="H13" s="126"/>
      <c r="I13" s="118"/>
      <c r="J13" s="125"/>
      <c r="K13" s="124">
        <f>+J13*G13</f>
        <v>0</v>
      </c>
    </row>
    <row r="14" spans="1:13" ht="54.75" customHeight="1" x14ac:dyDescent="0.25">
      <c r="A14" s="122">
        <v>4</v>
      </c>
      <c r="B14" s="122" t="s">
        <v>30</v>
      </c>
      <c r="C14" s="19" t="s">
        <v>5</v>
      </c>
      <c r="D14" s="20" t="s">
        <v>133</v>
      </c>
      <c r="E14" s="121" t="s">
        <v>132</v>
      </c>
      <c r="F14" s="21" t="s">
        <v>7</v>
      </c>
      <c r="G14" s="21">
        <v>112</v>
      </c>
      <c r="H14" s="126"/>
      <c r="I14" s="118"/>
      <c r="J14" s="125"/>
      <c r="K14" s="124">
        <f>+J14*G14</f>
        <v>0</v>
      </c>
    </row>
    <row r="15" spans="1:13" ht="49.5" customHeight="1" x14ac:dyDescent="0.25">
      <c r="A15" s="122">
        <v>4</v>
      </c>
      <c r="B15" s="122" t="s">
        <v>31</v>
      </c>
      <c r="C15" s="19" t="s">
        <v>5</v>
      </c>
      <c r="D15" s="20" t="s">
        <v>131</v>
      </c>
      <c r="E15" s="19" t="s">
        <v>130</v>
      </c>
      <c r="F15" s="21" t="s">
        <v>7</v>
      </c>
      <c r="G15" s="128">
        <v>39</v>
      </c>
      <c r="H15" s="126"/>
      <c r="I15" s="118"/>
      <c r="J15" s="125"/>
      <c r="K15" s="124">
        <f>+J15*G15</f>
        <v>0</v>
      </c>
    </row>
    <row r="16" spans="1:13" ht="52.5" customHeight="1" x14ac:dyDescent="0.25">
      <c r="A16" s="122">
        <v>4</v>
      </c>
      <c r="B16" s="122" t="s">
        <v>32</v>
      </c>
      <c r="C16" s="19" t="s">
        <v>5</v>
      </c>
      <c r="D16" s="20" t="s">
        <v>129</v>
      </c>
      <c r="E16" s="19" t="s">
        <v>128</v>
      </c>
      <c r="F16" s="21" t="s">
        <v>7</v>
      </c>
      <c r="G16" s="128">
        <v>1</v>
      </c>
      <c r="H16" s="126"/>
      <c r="I16" s="118"/>
      <c r="J16" s="125"/>
      <c r="K16" s="124">
        <f>+J16*G16</f>
        <v>0</v>
      </c>
    </row>
    <row r="17" spans="1:11" ht="46.5" customHeight="1" x14ac:dyDescent="0.25">
      <c r="A17" s="122">
        <v>4</v>
      </c>
      <c r="B17" s="122" t="s">
        <v>33</v>
      </c>
      <c r="C17" s="19" t="s">
        <v>5</v>
      </c>
      <c r="D17" s="20" t="s">
        <v>127</v>
      </c>
      <c r="E17" s="19" t="s">
        <v>86</v>
      </c>
      <c r="F17" s="21" t="s">
        <v>7</v>
      </c>
      <c r="G17" s="22">
        <v>132</v>
      </c>
      <c r="H17" s="126"/>
      <c r="I17" s="118"/>
      <c r="J17" s="125"/>
      <c r="K17" s="124">
        <f>+J17*G17</f>
        <v>0</v>
      </c>
    </row>
    <row r="18" spans="1:11" ht="54.75" customHeight="1" x14ac:dyDescent="0.25">
      <c r="A18" s="122">
        <v>4</v>
      </c>
      <c r="B18" s="122" t="s">
        <v>34</v>
      </c>
      <c r="C18" s="19" t="s">
        <v>5</v>
      </c>
      <c r="D18" s="20" t="s">
        <v>126</v>
      </c>
      <c r="E18" s="19" t="s">
        <v>84</v>
      </c>
      <c r="F18" s="21" t="s">
        <v>7</v>
      </c>
      <c r="G18" s="128">
        <v>8</v>
      </c>
      <c r="H18" s="126"/>
      <c r="I18" s="118"/>
      <c r="J18" s="125"/>
      <c r="K18" s="124">
        <f>+J18*G18</f>
        <v>0</v>
      </c>
    </row>
    <row r="19" spans="1:11" ht="51.75" customHeight="1" x14ac:dyDescent="0.25">
      <c r="A19" s="122">
        <v>4</v>
      </c>
      <c r="B19" s="122" t="s">
        <v>35</v>
      </c>
      <c r="C19" s="19" t="s">
        <v>5</v>
      </c>
      <c r="D19" s="20" t="s">
        <v>125</v>
      </c>
      <c r="E19" s="19" t="s">
        <v>124</v>
      </c>
      <c r="F19" s="21" t="s">
        <v>7</v>
      </c>
      <c r="G19" s="128">
        <v>20</v>
      </c>
      <c r="H19" s="126"/>
      <c r="I19" s="118"/>
      <c r="J19" s="125"/>
      <c r="K19" s="124">
        <f>+J19*G19</f>
        <v>0</v>
      </c>
    </row>
    <row r="20" spans="1:11" ht="78" customHeight="1" x14ac:dyDescent="0.25">
      <c r="A20" s="122">
        <v>4</v>
      </c>
      <c r="B20" s="122" t="s">
        <v>36</v>
      </c>
      <c r="C20" s="19" t="s">
        <v>5</v>
      </c>
      <c r="D20" s="20" t="s">
        <v>123</v>
      </c>
      <c r="E20" s="121" t="s">
        <v>122</v>
      </c>
      <c r="F20" s="21" t="s">
        <v>7</v>
      </c>
      <c r="G20" s="128">
        <v>15</v>
      </c>
      <c r="H20" s="126"/>
      <c r="I20" s="118"/>
      <c r="J20" s="125"/>
      <c r="K20" s="124">
        <f>+J20*G20</f>
        <v>0</v>
      </c>
    </row>
    <row r="21" spans="1:11" s="115" customFormat="1" ht="78" customHeight="1" x14ac:dyDescent="0.25">
      <c r="A21" s="123">
        <v>4</v>
      </c>
      <c r="B21" s="122" t="s">
        <v>37</v>
      </c>
      <c r="C21" s="32" t="s">
        <v>5</v>
      </c>
      <c r="D21" s="33" t="s">
        <v>121</v>
      </c>
      <c r="E21" s="127" t="s">
        <v>120</v>
      </c>
      <c r="F21" s="34" t="s">
        <v>7</v>
      </c>
      <c r="G21" s="120">
        <v>2</v>
      </c>
      <c r="H21" s="126"/>
      <c r="I21" s="118"/>
      <c r="J21" s="125"/>
      <c r="K21" s="124">
        <f>+J21*G21</f>
        <v>0</v>
      </c>
    </row>
    <row r="22" spans="1:11" s="115" customFormat="1" ht="78" customHeight="1" x14ac:dyDescent="0.25">
      <c r="A22" s="123">
        <v>4</v>
      </c>
      <c r="B22" s="122" t="s">
        <v>38</v>
      </c>
      <c r="C22" s="32" t="s">
        <v>5</v>
      </c>
      <c r="D22" s="20" t="s">
        <v>119</v>
      </c>
      <c r="E22" s="121" t="s">
        <v>118</v>
      </c>
      <c r="F22" s="34" t="s">
        <v>7</v>
      </c>
      <c r="G22" s="120">
        <v>5</v>
      </c>
      <c r="H22" s="119"/>
      <c r="I22" s="118"/>
      <c r="J22" s="117"/>
      <c r="K22" s="116">
        <f>J22*G22</f>
        <v>0</v>
      </c>
    </row>
    <row r="23" spans="1:11" x14ac:dyDescent="0.25">
      <c r="A23" s="21"/>
      <c r="B23" s="63" t="s">
        <v>43</v>
      </c>
      <c r="C23" s="63"/>
      <c r="D23" s="63"/>
      <c r="E23" s="63"/>
      <c r="F23" s="63"/>
      <c r="G23" s="63"/>
      <c r="H23" s="63"/>
      <c r="I23" s="62">
        <f>SUM(K10:K22)</f>
        <v>0</v>
      </c>
      <c r="J23" s="61"/>
      <c r="K23" s="60"/>
    </row>
    <row r="24" spans="1:11" x14ac:dyDescent="0.25">
      <c r="A24" s="21"/>
      <c r="B24" s="63" t="s">
        <v>44</v>
      </c>
      <c r="C24" s="63"/>
      <c r="D24" s="63"/>
      <c r="E24" s="63"/>
      <c r="F24" s="63"/>
      <c r="G24" s="63"/>
      <c r="H24" s="63"/>
      <c r="I24" s="62">
        <f>I23*0.05</f>
        <v>0</v>
      </c>
      <c r="J24" s="61"/>
      <c r="K24" s="60"/>
    </row>
    <row r="25" spans="1:11" x14ac:dyDescent="0.25">
      <c r="A25" s="21"/>
      <c r="B25" s="63" t="s">
        <v>45</v>
      </c>
      <c r="C25" s="63"/>
      <c r="D25" s="63"/>
      <c r="E25" s="63"/>
      <c r="F25" s="63"/>
      <c r="G25" s="63"/>
      <c r="H25" s="63"/>
      <c r="I25" s="62">
        <f>SUM(I23:K24)</f>
        <v>0</v>
      </c>
      <c r="J25" s="61"/>
      <c r="K25" s="60"/>
    </row>
  </sheetData>
  <mergeCells count="12">
    <mergeCell ref="B23:H23"/>
    <mergeCell ref="I23:K23"/>
    <mergeCell ref="B24:H24"/>
    <mergeCell ref="I24:K24"/>
    <mergeCell ref="B25:H25"/>
    <mergeCell ref="I25:K25"/>
    <mergeCell ref="B7:K7"/>
    <mergeCell ref="C2:D2"/>
    <mergeCell ref="C3:D3"/>
    <mergeCell ref="C4:D4"/>
    <mergeCell ref="I4:K4"/>
    <mergeCell ref="I5:K5"/>
  </mergeCells>
  <conditionalFormatting sqref="C10:C18">
    <cfRule type="containsText" dxfId="3" priority="1" operator="containsText" text="ugovor">
      <formula>NOT(ISERROR(SEARCH("ugovor",C10)))</formula>
    </cfRule>
  </conditionalFormatting>
  <conditionalFormatting sqref="C20:C22">
    <cfRule type="containsText" dxfId="2" priority="2" operator="containsText" text="ugovor">
      <formula>NOT(ISERROR(SEARCH("ugovor",C20)))</formula>
    </cfRule>
  </conditionalFormatting>
  <pageMargins left="0.70866141732283472" right="0.70866141732283472" top="0.74803149606299213" bottom="0.74803149606299213" header="0.51181102362204722" footer="0.51181102362204722"/>
  <pageSetup paperSize="9" scale="75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S12" sqref="S12"/>
    </sheetView>
  </sheetViews>
  <sheetFormatPr defaultRowHeight="15" x14ac:dyDescent="0.25"/>
  <cols>
    <col min="1" max="1" width="14.85546875" style="82" customWidth="1"/>
    <col min="2" max="2" width="9.140625" style="82"/>
    <col min="3" max="3" width="14.42578125" style="82" customWidth="1"/>
    <col min="4" max="4" width="27" style="82" customWidth="1"/>
    <col min="5" max="5" width="13.5703125" style="82" customWidth="1"/>
    <col min="6" max="6" width="9.140625" style="82"/>
    <col min="7" max="7" width="13.5703125" style="82" customWidth="1"/>
    <col min="8" max="8" width="12.5703125" style="82" customWidth="1"/>
    <col min="9" max="9" width="14" style="82" customWidth="1"/>
    <col min="10" max="10" width="12.5703125" style="82" customWidth="1"/>
    <col min="11" max="11" width="13.28515625" style="82" customWidth="1"/>
    <col min="12" max="16384" width="9.140625" style="79"/>
  </cols>
  <sheetData>
    <row r="1" spans="1:12" ht="15.75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42"/>
    </row>
    <row r="2" spans="1:12" ht="15.75" customHeight="1" x14ac:dyDescent="0.25">
      <c r="A2" s="110"/>
      <c r="B2" s="110"/>
      <c r="C2" s="113" t="s">
        <v>21</v>
      </c>
      <c r="D2" s="113"/>
      <c r="E2" s="110"/>
      <c r="F2" s="110"/>
      <c r="G2" s="110"/>
      <c r="H2" s="110"/>
      <c r="I2" s="110"/>
      <c r="J2" s="110"/>
      <c r="K2" s="142"/>
    </row>
    <row r="3" spans="1:12" ht="15.75" customHeight="1" x14ac:dyDescent="0.25">
      <c r="A3" s="110"/>
      <c r="B3" s="110"/>
      <c r="C3" s="113" t="s">
        <v>22</v>
      </c>
      <c r="D3" s="113"/>
      <c r="E3" s="110"/>
      <c r="F3" s="110"/>
      <c r="G3" s="110"/>
      <c r="H3" s="110"/>
      <c r="I3" s="110"/>
      <c r="J3" s="110"/>
      <c r="K3" s="142"/>
    </row>
    <row r="4" spans="1:12" ht="15.75" customHeight="1" x14ac:dyDescent="0.25">
      <c r="A4" s="110"/>
      <c r="B4" s="110"/>
      <c r="C4" s="113" t="s">
        <v>23</v>
      </c>
      <c r="D4" s="113"/>
      <c r="E4" s="110"/>
      <c r="F4" s="110"/>
      <c r="G4" s="110"/>
      <c r="H4" s="143"/>
      <c r="I4" s="143"/>
      <c r="J4" s="143"/>
      <c r="K4" s="143"/>
      <c r="L4" s="143"/>
    </row>
    <row r="5" spans="1:12" ht="15.75" customHeight="1" x14ac:dyDescent="0.25">
      <c r="A5" s="110"/>
      <c r="B5" s="110"/>
      <c r="C5" s="110"/>
      <c r="D5" s="110"/>
      <c r="E5" s="110"/>
      <c r="F5" s="110"/>
      <c r="G5" s="110"/>
      <c r="H5" s="110"/>
      <c r="I5" s="111" t="s">
        <v>47</v>
      </c>
      <c r="J5" s="111"/>
      <c r="K5" s="111"/>
    </row>
    <row r="6" spans="1:12" ht="15.75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42"/>
    </row>
    <row r="7" spans="1:12" ht="15.75" customHeight="1" x14ac:dyDescent="0.25">
      <c r="A7" s="110"/>
      <c r="B7" s="111" t="s">
        <v>147</v>
      </c>
      <c r="C7" s="111"/>
      <c r="D7" s="111"/>
      <c r="E7" s="111"/>
      <c r="F7" s="111"/>
      <c r="G7" s="111"/>
      <c r="H7" s="111"/>
      <c r="I7" s="111"/>
      <c r="J7" s="111"/>
      <c r="K7" s="111"/>
    </row>
    <row r="8" spans="1:12" ht="15.75" x14ac:dyDescent="0.2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42"/>
    </row>
    <row r="9" spans="1:12" ht="63" x14ac:dyDescent="0.25">
      <c r="A9" s="107" t="s">
        <v>48</v>
      </c>
      <c r="B9" s="107" t="s">
        <v>49</v>
      </c>
      <c r="C9" s="106" t="s">
        <v>0</v>
      </c>
      <c r="D9" s="106" t="s">
        <v>1</v>
      </c>
      <c r="E9" s="106" t="s">
        <v>2</v>
      </c>
      <c r="F9" s="105" t="s">
        <v>3</v>
      </c>
      <c r="G9" s="104" t="s">
        <v>4</v>
      </c>
      <c r="H9" s="104" t="s">
        <v>19</v>
      </c>
      <c r="I9" s="104" t="s">
        <v>25</v>
      </c>
      <c r="J9" s="103" t="s">
        <v>106</v>
      </c>
      <c r="K9" s="102" t="s">
        <v>20</v>
      </c>
    </row>
    <row r="10" spans="1:12" ht="63" x14ac:dyDescent="0.25">
      <c r="A10" s="96">
        <v>5</v>
      </c>
      <c r="B10" s="96" t="s">
        <v>26</v>
      </c>
      <c r="C10" s="101" t="s">
        <v>5</v>
      </c>
      <c r="D10" s="140" t="s">
        <v>146</v>
      </c>
      <c r="E10" s="141" t="s">
        <v>142</v>
      </c>
      <c r="F10" s="94" t="s">
        <v>7</v>
      </c>
      <c r="G10" s="100" t="s">
        <v>145</v>
      </c>
      <c r="H10" s="139"/>
      <c r="I10" s="138"/>
      <c r="J10" s="137"/>
      <c r="K10" s="136">
        <f>ROUND(J10*G10,2)</f>
        <v>0</v>
      </c>
    </row>
    <row r="11" spans="1:12" ht="78.75" x14ac:dyDescent="0.25">
      <c r="A11" s="96">
        <v>5</v>
      </c>
      <c r="B11" s="96" t="s">
        <v>27</v>
      </c>
      <c r="C11" s="101" t="s">
        <v>5</v>
      </c>
      <c r="D11" s="140" t="s">
        <v>144</v>
      </c>
      <c r="E11" s="94" t="s">
        <v>142</v>
      </c>
      <c r="F11" s="94" t="s">
        <v>7</v>
      </c>
      <c r="G11" s="93">
        <v>30</v>
      </c>
      <c r="H11" s="139"/>
      <c r="I11" s="138"/>
      <c r="J11" s="137"/>
      <c r="K11" s="136">
        <f>ROUND(J11*G11,2)</f>
        <v>0</v>
      </c>
    </row>
    <row r="12" spans="1:12" ht="94.5" x14ac:dyDescent="0.25">
      <c r="A12" s="96">
        <v>5</v>
      </c>
      <c r="B12" s="96" t="s">
        <v>28</v>
      </c>
      <c r="C12" s="101" t="s">
        <v>5</v>
      </c>
      <c r="D12" s="140" t="s">
        <v>143</v>
      </c>
      <c r="E12" s="94" t="s">
        <v>142</v>
      </c>
      <c r="F12" s="94" t="s">
        <v>7</v>
      </c>
      <c r="G12" s="93">
        <v>30</v>
      </c>
      <c r="H12" s="139"/>
      <c r="I12" s="138"/>
      <c r="J12" s="137"/>
      <c r="K12" s="136">
        <f>ROUND(J12*G12,2)</f>
        <v>0</v>
      </c>
    </row>
    <row r="13" spans="1:12" ht="15.75" x14ac:dyDescent="0.25">
      <c r="A13" s="87"/>
      <c r="B13" s="86" t="s">
        <v>43</v>
      </c>
      <c r="C13" s="86"/>
      <c r="D13" s="86"/>
      <c r="E13" s="86"/>
      <c r="F13" s="86"/>
      <c r="G13" s="86"/>
      <c r="H13" s="86"/>
      <c r="I13" s="135">
        <f>ROUND(SUM(K10:K12),2)</f>
        <v>0</v>
      </c>
      <c r="J13" s="134"/>
      <c r="K13" s="133"/>
    </row>
    <row r="14" spans="1:12" ht="15.75" x14ac:dyDescent="0.25">
      <c r="A14" s="87"/>
      <c r="B14" s="86" t="s">
        <v>44</v>
      </c>
      <c r="C14" s="86"/>
      <c r="D14" s="86"/>
      <c r="E14" s="86"/>
      <c r="F14" s="86"/>
      <c r="G14" s="86"/>
      <c r="H14" s="86"/>
      <c r="I14" s="135">
        <f>ROUND(I13*0.05,2)</f>
        <v>0</v>
      </c>
      <c r="J14" s="134"/>
      <c r="K14" s="133"/>
    </row>
    <row r="15" spans="1:12" ht="15.75" x14ac:dyDescent="0.25">
      <c r="A15" s="87"/>
      <c r="B15" s="86" t="s">
        <v>45</v>
      </c>
      <c r="C15" s="86"/>
      <c r="D15" s="86"/>
      <c r="E15" s="86"/>
      <c r="F15" s="86"/>
      <c r="G15" s="86"/>
      <c r="H15" s="86"/>
      <c r="I15" s="135">
        <f>I13+I14</f>
        <v>0</v>
      </c>
      <c r="J15" s="134"/>
      <c r="K15" s="133"/>
    </row>
  </sheetData>
  <mergeCells count="12">
    <mergeCell ref="B7:K7"/>
    <mergeCell ref="C2:D2"/>
    <mergeCell ref="C3:D3"/>
    <mergeCell ref="C4:D4"/>
    <mergeCell ref="I5:K5"/>
    <mergeCell ref="H4:L4"/>
    <mergeCell ref="B13:H13"/>
    <mergeCell ref="I13:K13"/>
    <mergeCell ref="B14:H14"/>
    <mergeCell ref="I14:K14"/>
    <mergeCell ref="B15:H15"/>
    <mergeCell ref="I15:K15"/>
  </mergeCells>
  <conditionalFormatting sqref="C12">
    <cfRule type="containsText" dxfId="1" priority="1" operator="containsText" text="ugovor">
      <formula>NOT(ISERROR(SEARCH("ugovor",C12)))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S16" sqref="S16"/>
    </sheetView>
  </sheetViews>
  <sheetFormatPr defaultRowHeight="15" x14ac:dyDescent="0.25"/>
  <cols>
    <col min="1" max="1" width="12.28515625" style="81" customWidth="1"/>
    <col min="2" max="2" width="9.140625" style="81"/>
    <col min="3" max="3" width="15.5703125" style="81" customWidth="1"/>
    <col min="4" max="4" width="23.7109375" style="81" customWidth="1"/>
    <col min="5" max="5" width="13.42578125" style="81" customWidth="1"/>
    <col min="6" max="6" width="9.140625" style="81"/>
    <col min="7" max="7" width="11.5703125" style="81" customWidth="1"/>
    <col min="8" max="8" width="12" style="81" customWidth="1"/>
    <col min="9" max="9" width="14.140625" style="81" customWidth="1"/>
    <col min="10" max="10" width="12.85546875" style="81" customWidth="1"/>
    <col min="11" max="11" width="13" style="81" customWidth="1"/>
    <col min="12" max="16384" width="9.140625" style="79"/>
  </cols>
  <sheetData>
    <row r="1" spans="1:13" ht="15.75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42"/>
    </row>
    <row r="2" spans="1:13" ht="15.75" x14ac:dyDescent="0.25">
      <c r="A2" s="110"/>
      <c r="B2" s="110"/>
      <c r="C2" s="113" t="s">
        <v>21</v>
      </c>
      <c r="D2" s="113"/>
      <c r="E2" s="110"/>
      <c r="F2" s="110"/>
      <c r="G2" s="110"/>
      <c r="H2" s="110"/>
      <c r="I2" s="110"/>
      <c r="J2" s="110"/>
      <c r="K2" s="142"/>
    </row>
    <row r="3" spans="1:13" ht="15.75" x14ac:dyDescent="0.25">
      <c r="A3" s="110"/>
      <c r="B3" s="110"/>
      <c r="C3" s="113" t="s">
        <v>22</v>
      </c>
      <c r="D3" s="113"/>
      <c r="E3" s="110"/>
      <c r="F3" s="110"/>
      <c r="G3" s="110"/>
      <c r="H3" s="110"/>
      <c r="I3" s="110"/>
      <c r="J3" s="110"/>
      <c r="K3" s="142"/>
    </row>
    <row r="4" spans="1:13" ht="15.75" customHeight="1" x14ac:dyDescent="0.25">
      <c r="A4" s="110"/>
      <c r="B4" s="110"/>
      <c r="C4" s="113" t="s">
        <v>23</v>
      </c>
      <c r="D4" s="113"/>
      <c r="E4" s="110"/>
      <c r="F4" s="110"/>
      <c r="G4" s="110"/>
      <c r="H4" s="110"/>
      <c r="I4" s="112"/>
      <c r="J4" s="112"/>
      <c r="K4" s="112"/>
    </row>
    <row r="5" spans="1:13" ht="15.75" x14ac:dyDescent="0.25">
      <c r="A5" s="110"/>
      <c r="B5" s="110"/>
      <c r="C5" s="110"/>
      <c r="D5" s="110"/>
      <c r="E5" s="110"/>
      <c r="F5" s="110"/>
      <c r="G5" s="110"/>
      <c r="H5" s="110"/>
      <c r="I5" s="111" t="s">
        <v>47</v>
      </c>
      <c r="J5" s="111"/>
      <c r="K5" s="111"/>
    </row>
    <row r="6" spans="1:13" ht="15.75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42"/>
    </row>
    <row r="7" spans="1:13" ht="15.75" x14ac:dyDescent="0.25">
      <c r="A7" s="110"/>
      <c r="B7" s="111" t="s">
        <v>150</v>
      </c>
      <c r="C7" s="111"/>
      <c r="D7" s="111"/>
      <c r="E7" s="111"/>
      <c r="F7" s="111"/>
      <c r="G7" s="111"/>
      <c r="H7" s="111"/>
      <c r="I7" s="111"/>
      <c r="J7" s="111"/>
      <c r="K7" s="111"/>
    </row>
    <row r="8" spans="1:13" ht="15.75" x14ac:dyDescent="0.2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42"/>
    </row>
    <row r="9" spans="1:13" ht="47.25" x14ac:dyDescent="0.25">
      <c r="A9" s="107" t="s">
        <v>48</v>
      </c>
      <c r="B9" s="107" t="s">
        <v>49</v>
      </c>
      <c r="C9" s="106" t="s">
        <v>0</v>
      </c>
      <c r="D9" s="106" t="s">
        <v>1</v>
      </c>
      <c r="E9" s="106" t="s">
        <v>2</v>
      </c>
      <c r="F9" s="105" t="s">
        <v>3</v>
      </c>
      <c r="G9" s="104" t="s">
        <v>4</v>
      </c>
      <c r="H9" s="104" t="s">
        <v>19</v>
      </c>
      <c r="I9" s="104" t="s">
        <v>25</v>
      </c>
      <c r="J9" s="103" t="s">
        <v>106</v>
      </c>
      <c r="K9" s="102" t="s">
        <v>20</v>
      </c>
    </row>
    <row r="10" spans="1:13" ht="78.75" x14ac:dyDescent="0.25">
      <c r="A10" s="96">
        <v>6</v>
      </c>
      <c r="B10" s="96" t="s">
        <v>26</v>
      </c>
      <c r="C10" s="101" t="s">
        <v>5</v>
      </c>
      <c r="D10" s="140" t="s">
        <v>149</v>
      </c>
      <c r="E10" s="147" t="s">
        <v>148</v>
      </c>
      <c r="F10" s="94" t="s">
        <v>7</v>
      </c>
      <c r="G10" s="93">
        <v>1704</v>
      </c>
      <c r="H10" s="139"/>
      <c r="I10" s="146"/>
      <c r="J10" s="145"/>
      <c r="K10" s="144">
        <f>ROUND((G10*J10),2)</f>
        <v>0</v>
      </c>
      <c r="M10" s="88"/>
    </row>
    <row r="11" spans="1:13" ht="15.75" x14ac:dyDescent="0.25">
      <c r="A11" s="87"/>
      <c r="B11" s="86" t="s">
        <v>43</v>
      </c>
      <c r="C11" s="86"/>
      <c r="D11" s="86"/>
      <c r="E11" s="86"/>
      <c r="F11" s="86"/>
      <c r="G11" s="86"/>
      <c r="H11" s="86"/>
      <c r="I11" s="135">
        <f>K10</f>
        <v>0</v>
      </c>
      <c r="J11" s="134"/>
      <c r="K11" s="133"/>
    </row>
    <row r="12" spans="1:13" ht="15.75" x14ac:dyDescent="0.25">
      <c r="A12" s="87"/>
      <c r="B12" s="86" t="s">
        <v>44</v>
      </c>
      <c r="C12" s="86"/>
      <c r="D12" s="86"/>
      <c r="E12" s="86"/>
      <c r="F12" s="86"/>
      <c r="G12" s="86"/>
      <c r="H12" s="86"/>
      <c r="I12" s="135">
        <f>ROUND((I11*5%),2)</f>
        <v>0</v>
      </c>
      <c r="J12" s="134"/>
      <c r="K12" s="133"/>
    </row>
    <row r="13" spans="1:13" ht="15.75" x14ac:dyDescent="0.25">
      <c r="A13" s="87"/>
      <c r="B13" s="86" t="s">
        <v>45</v>
      </c>
      <c r="C13" s="86"/>
      <c r="D13" s="86"/>
      <c r="E13" s="86"/>
      <c r="F13" s="86"/>
      <c r="G13" s="86"/>
      <c r="H13" s="86"/>
      <c r="I13" s="135">
        <f>I11+I12</f>
        <v>0</v>
      </c>
      <c r="J13" s="134"/>
      <c r="K13" s="133"/>
    </row>
  </sheetData>
  <mergeCells count="12">
    <mergeCell ref="B11:H11"/>
    <mergeCell ref="I11:K11"/>
    <mergeCell ref="B12:H12"/>
    <mergeCell ref="I12:K12"/>
    <mergeCell ref="B13:H13"/>
    <mergeCell ref="I13:K13"/>
    <mergeCell ref="B7:K7"/>
    <mergeCell ref="C2:D2"/>
    <mergeCell ref="C3:D3"/>
    <mergeCell ref="C4:D4"/>
    <mergeCell ref="I4:K4"/>
    <mergeCell ref="I5:K5"/>
  </mergeCells>
  <conditionalFormatting sqref="C10">
    <cfRule type="containsText" dxfId="0" priority="1" operator="containsText" text="ugovor">
      <formula>NOT(ISERROR(SEARCH("ugovor",C10)))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T12" sqref="T12"/>
    </sheetView>
  </sheetViews>
  <sheetFormatPr defaultRowHeight="15" x14ac:dyDescent="0.25"/>
  <cols>
    <col min="1" max="1" width="12.42578125" style="82" customWidth="1"/>
    <col min="2" max="2" width="9.140625" style="82"/>
    <col min="3" max="3" width="19" style="149" customWidth="1"/>
    <col min="4" max="4" width="25.42578125" style="149" customWidth="1"/>
    <col min="5" max="5" width="22.42578125" style="149" customWidth="1"/>
    <col min="6" max="6" width="6.5703125" style="149" bestFit="1" customWidth="1"/>
    <col min="7" max="7" width="9" style="149" bestFit="1" customWidth="1"/>
    <col min="8" max="8" width="13.140625" style="149" customWidth="1"/>
    <col min="9" max="9" width="13.5703125" style="148" customWidth="1"/>
    <col min="10" max="10" width="16.42578125" style="80" customWidth="1"/>
    <col min="11" max="11" width="17" style="80" customWidth="1"/>
    <col min="12" max="16384" width="9.140625" style="79"/>
  </cols>
  <sheetData>
    <row r="1" spans="1:11" ht="15.75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42"/>
    </row>
    <row r="2" spans="1:11" ht="15.75" x14ac:dyDescent="0.25">
      <c r="A2" s="110"/>
      <c r="B2" s="110"/>
      <c r="C2" s="113" t="s">
        <v>21</v>
      </c>
      <c r="D2" s="113"/>
      <c r="E2" s="110"/>
      <c r="F2" s="110"/>
      <c r="G2" s="110"/>
      <c r="H2" s="110"/>
      <c r="I2" s="110"/>
      <c r="J2" s="110"/>
      <c r="K2" s="142"/>
    </row>
    <row r="3" spans="1:11" ht="15.75" x14ac:dyDescent="0.25">
      <c r="A3" s="110"/>
      <c r="B3" s="110"/>
      <c r="C3" s="113" t="s">
        <v>22</v>
      </c>
      <c r="D3" s="113"/>
      <c r="E3" s="110"/>
      <c r="F3" s="110"/>
      <c r="G3" s="110"/>
      <c r="H3" s="110"/>
      <c r="I3" s="110"/>
      <c r="J3" s="110"/>
      <c r="K3" s="142"/>
    </row>
    <row r="4" spans="1:11" ht="15.75" x14ac:dyDescent="0.25">
      <c r="A4" s="110"/>
      <c r="B4" s="110"/>
      <c r="C4" s="113" t="s">
        <v>23</v>
      </c>
      <c r="D4" s="113"/>
      <c r="E4" s="110"/>
      <c r="F4" s="110"/>
      <c r="G4" s="110"/>
      <c r="H4" s="110"/>
      <c r="I4" s="161"/>
      <c r="J4" s="161"/>
      <c r="K4" s="161"/>
    </row>
    <row r="5" spans="1:11" ht="15.75" x14ac:dyDescent="0.25">
      <c r="A5" s="110"/>
      <c r="B5" s="110"/>
      <c r="C5" s="110"/>
      <c r="D5" s="110"/>
      <c r="E5" s="110"/>
      <c r="F5" s="110"/>
      <c r="G5" s="110"/>
      <c r="H5" s="110"/>
      <c r="I5" s="111" t="s">
        <v>47</v>
      </c>
      <c r="J5" s="111"/>
      <c r="K5" s="111"/>
    </row>
    <row r="6" spans="1:11" ht="15.75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42"/>
    </row>
    <row r="7" spans="1:11" ht="15.75" x14ac:dyDescent="0.25">
      <c r="A7" s="110"/>
      <c r="B7" s="111" t="s">
        <v>171</v>
      </c>
      <c r="C7" s="111"/>
      <c r="D7" s="111"/>
      <c r="E7" s="111"/>
      <c r="F7" s="111"/>
      <c r="G7" s="111"/>
      <c r="H7" s="111"/>
      <c r="I7" s="111"/>
      <c r="J7" s="111"/>
      <c r="K7" s="111"/>
    </row>
    <row r="8" spans="1:11" ht="15.75" x14ac:dyDescent="0.2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42"/>
    </row>
    <row r="9" spans="1:11" ht="94.5" x14ac:dyDescent="0.25">
      <c r="A9" s="107" t="s">
        <v>48</v>
      </c>
      <c r="B9" s="107" t="s">
        <v>49</v>
      </c>
      <c r="C9" s="106" t="s">
        <v>0</v>
      </c>
      <c r="D9" s="106" t="s">
        <v>1</v>
      </c>
      <c r="E9" s="106" t="s">
        <v>2</v>
      </c>
      <c r="F9" s="105" t="s">
        <v>3</v>
      </c>
      <c r="G9" s="104" t="s">
        <v>4</v>
      </c>
      <c r="H9" s="104" t="s">
        <v>19</v>
      </c>
      <c r="I9" s="104" t="s">
        <v>25</v>
      </c>
      <c r="J9" s="103" t="s">
        <v>106</v>
      </c>
      <c r="K9" s="102" t="s">
        <v>20</v>
      </c>
    </row>
    <row r="10" spans="1:11" s="157" customFormat="1" ht="63" x14ac:dyDescent="0.25">
      <c r="A10" s="96">
        <v>7</v>
      </c>
      <c r="B10" s="96" t="s">
        <v>26</v>
      </c>
      <c r="C10" s="160" t="s">
        <v>166</v>
      </c>
      <c r="D10" s="87" t="s">
        <v>170</v>
      </c>
      <c r="E10" s="87" t="s">
        <v>160</v>
      </c>
      <c r="F10" s="94" t="s">
        <v>7</v>
      </c>
      <c r="G10" s="94">
        <v>757</v>
      </c>
      <c r="H10" s="156"/>
      <c r="I10" s="152"/>
      <c r="J10" s="155"/>
      <c r="K10" s="154">
        <f>G10*J10</f>
        <v>0</v>
      </c>
    </row>
    <row r="11" spans="1:11" s="157" customFormat="1" ht="63" x14ac:dyDescent="0.25">
      <c r="A11" s="96">
        <v>7</v>
      </c>
      <c r="B11" s="96" t="s">
        <v>27</v>
      </c>
      <c r="C11" s="159" t="s">
        <v>166</v>
      </c>
      <c r="D11" s="158" t="s">
        <v>169</v>
      </c>
      <c r="E11" s="158" t="s">
        <v>162</v>
      </c>
      <c r="F11" s="96" t="s">
        <v>7</v>
      </c>
      <c r="G11" s="96">
        <v>64</v>
      </c>
      <c r="H11" s="156"/>
      <c r="I11" s="152"/>
      <c r="J11" s="155"/>
      <c r="K11" s="154">
        <f>G11*J11</f>
        <v>0</v>
      </c>
    </row>
    <row r="12" spans="1:11" s="157" customFormat="1" ht="63" x14ac:dyDescent="0.25">
      <c r="A12" s="96">
        <v>7</v>
      </c>
      <c r="B12" s="96" t="s">
        <v>28</v>
      </c>
      <c r="C12" s="159" t="s">
        <v>166</v>
      </c>
      <c r="D12" s="87" t="s">
        <v>168</v>
      </c>
      <c r="E12" s="87" t="s">
        <v>167</v>
      </c>
      <c r="F12" s="96" t="s">
        <v>7</v>
      </c>
      <c r="G12" s="96">
        <v>241</v>
      </c>
      <c r="H12" s="156"/>
      <c r="I12" s="152"/>
      <c r="J12" s="155"/>
      <c r="K12" s="154">
        <f>G12*J12</f>
        <v>0</v>
      </c>
    </row>
    <row r="13" spans="1:11" s="157" customFormat="1" ht="56.25" customHeight="1" x14ac:dyDescent="0.25">
      <c r="A13" s="96">
        <v>7</v>
      </c>
      <c r="B13" s="96" t="s">
        <v>29</v>
      </c>
      <c r="C13" s="158" t="s">
        <v>166</v>
      </c>
      <c r="D13" s="158" t="s">
        <v>165</v>
      </c>
      <c r="E13" s="158" t="s">
        <v>151</v>
      </c>
      <c r="F13" s="96" t="s">
        <v>7</v>
      </c>
      <c r="G13" s="96">
        <v>16</v>
      </c>
      <c r="H13" s="156"/>
      <c r="I13" s="152"/>
      <c r="J13" s="155"/>
      <c r="K13" s="154">
        <f>G13*J13</f>
        <v>0</v>
      </c>
    </row>
    <row r="14" spans="1:11" ht="47.25" x14ac:dyDescent="0.25">
      <c r="A14" s="96">
        <v>7</v>
      </c>
      <c r="B14" s="96" t="s">
        <v>30</v>
      </c>
      <c r="C14" s="87" t="s">
        <v>153</v>
      </c>
      <c r="D14" s="87" t="s">
        <v>164</v>
      </c>
      <c r="E14" s="87" t="s">
        <v>160</v>
      </c>
      <c r="F14" s="96" t="s">
        <v>7</v>
      </c>
      <c r="G14" s="96">
        <v>12</v>
      </c>
      <c r="H14" s="156"/>
      <c r="I14" s="152"/>
      <c r="J14" s="155"/>
      <c r="K14" s="154">
        <f>G14*J14</f>
        <v>0</v>
      </c>
    </row>
    <row r="15" spans="1:11" ht="47.25" x14ac:dyDescent="0.25">
      <c r="A15" s="96">
        <v>7</v>
      </c>
      <c r="B15" s="96" t="s">
        <v>31</v>
      </c>
      <c r="C15" s="87" t="s">
        <v>153</v>
      </c>
      <c r="D15" s="87" t="s">
        <v>163</v>
      </c>
      <c r="E15" s="87" t="s">
        <v>162</v>
      </c>
      <c r="F15" s="96" t="s">
        <v>7</v>
      </c>
      <c r="G15" s="96">
        <v>4</v>
      </c>
      <c r="H15" s="156"/>
      <c r="I15" s="152"/>
      <c r="J15" s="155"/>
      <c r="K15" s="154">
        <f>J15*G15</f>
        <v>0</v>
      </c>
    </row>
    <row r="16" spans="1:11" ht="47.25" x14ac:dyDescent="0.25">
      <c r="A16" s="96">
        <v>7</v>
      </c>
      <c r="B16" s="96" t="s">
        <v>32</v>
      </c>
      <c r="C16" s="87" t="s">
        <v>153</v>
      </c>
      <c r="D16" s="87" t="s">
        <v>161</v>
      </c>
      <c r="E16" s="87" t="s">
        <v>160</v>
      </c>
      <c r="F16" s="96" t="s">
        <v>7</v>
      </c>
      <c r="G16" s="96">
        <v>78</v>
      </c>
      <c r="H16" s="153"/>
      <c r="I16" s="152"/>
      <c r="J16" s="155"/>
      <c r="K16" s="154">
        <f>G16*J16</f>
        <v>0</v>
      </c>
    </row>
    <row r="17" spans="1:11" ht="63" x14ac:dyDescent="0.25">
      <c r="A17" s="96">
        <v>7</v>
      </c>
      <c r="B17" s="96" t="s">
        <v>33</v>
      </c>
      <c r="C17" s="87" t="s">
        <v>153</v>
      </c>
      <c r="D17" s="87" t="s">
        <v>159</v>
      </c>
      <c r="E17" s="87" t="s">
        <v>158</v>
      </c>
      <c r="F17" s="96" t="s">
        <v>7</v>
      </c>
      <c r="G17" s="96">
        <v>191</v>
      </c>
      <c r="H17" s="153"/>
      <c r="I17" s="152"/>
      <c r="J17" s="155"/>
      <c r="K17" s="154">
        <f>G17*J17</f>
        <v>0</v>
      </c>
    </row>
    <row r="18" spans="1:11" ht="63" x14ac:dyDescent="0.25">
      <c r="A18" s="96">
        <v>7</v>
      </c>
      <c r="B18" s="96" t="s">
        <v>34</v>
      </c>
      <c r="C18" s="87" t="s">
        <v>153</v>
      </c>
      <c r="D18" s="87" t="s">
        <v>157</v>
      </c>
      <c r="E18" s="87" t="s">
        <v>156</v>
      </c>
      <c r="F18" s="96" t="s">
        <v>7</v>
      </c>
      <c r="G18" s="96">
        <v>90</v>
      </c>
      <c r="H18" s="153"/>
      <c r="I18" s="152"/>
      <c r="J18" s="155"/>
      <c r="K18" s="154">
        <f>G18*J18</f>
        <v>0</v>
      </c>
    </row>
    <row r="19" spans="1:11" ht="63" x14ac:dyDescent="0.25">
      <c r="A19" s="96">
        <v>7</v>
      </c>
      <c r="B19" s="96" t="s">
        <v>35</v>
      </c>
      <c r="C19" s="87" t="s">
        <v>153</v>
      </c>
      <c r="D19" s="87" t="s">
        <v>155</v>
      </c>
      <c r="E19" s="87" t="s">
        <v>154</v>
      </c>
      <c r="F19" s="96" t="s">
        <v>7</v>
      </c>
      <c r="G19" s="96">
        <v>8</v>
      </c>
      <c r="H19" s="153"/>
      <c r="I19" s="152"/>
      <c r="J19" s="155"/>
      <c r="K19" s="154">
        <f>G19*J19</f>
        <v>0</v>
      </c>
    </row>
    <row r="20" spans="1:11" ht="63" x14ac:dyDescent="0.25">
      <c r="A20" s="96">
        <v>7</v>
      </c>
      <c r="B20" s="96" t="s">
        <v>36</v>
      </c>
      <c r="C20" s="87" t="s">
        <v>153</v>
      </c>
      <c r="D20" s="87" t="s">
        <v>152</v>
      </c>
      <c r="E20" s="87" t="s">
        <v>151</v>
      </c>
      <c r="F20" s="96" t="s">
        <v>7</v>
      </c>
      <c r="G20" s="96">
        <v>8</v>
      </c>
      <c r="H20" s="153"/>
      <c r="I20" s="152"/>
      <c r="J20" s="151"/>
      <c r="K20" s="150">
        <f>J20*G20</f>
        <v>0</v>
      </c>
    </row>
    <row r="21" spans="1:11" ht="15.75" x14ac:dyDescent="0.25">
      <c r="A21" s="87"/>
      <c r="B21" s="86" t="s">
        <v>43</v>
      </c>
      <c r="C21" s="86"/>
      <c r="D21" s="86"/>
      <c r="E21" s="86"/>
      <c r="F21" s="86"/>
      <c r="G21" s="86"/>
      <c r="H21" s="86"/>
      <c r="I21" s="135">
        <f>SUM(K10:K20)</f>
        <v>0</v>
      </c>
      <c r="J21" s="134"/>
      <c r="K21" s="133"/>
    </row>
    <row r="22" spans="1:11" ht="15.75" x14ac:dyDescent="0.25">
      <c r="A22" s="87"/>
      <c r="B22" s="86" t="s">
        <v>44</v>
      </c>
      <c r="C22" s="86"/>
      <c r="D22" s="86"/>
      <c r="E22" s="86"/>
      <c r="F22" s="86"/>
      <c r="G22" s="86"/>
      <c r="H22" s="86"/>
      <c r="I22" s="135">
        <f>I21*5%</f>
        <v>0</v>
      </c>
      <c r="J22" s="134"/>
      <c r="K22" s="133"/>
    </row>
    <row r="23" spans="1:11" ht="15.75" x14ac:dyDescent="0.25">
      <c r="A23" s="87"/>
      <c r="B23" s="86" t="s">
        <v>45</v>
      </c>
      <c r="C23" s="86"/>
      <c r="D23" s="86"/>
      <c r="E23" s="86"/>
      <c r="F23" s="86"/>
      <c r="G23" s="86"/>
      <c r="H23" s="86"/>
      <c r="I23" s="135">
        <f>SUM(I21:K22)</f>
        <v>0</v>
      </c>
      <c r="J23" s="134"/>
      <c r="K23" s="133"/>
    </row>
  </sheetData>
  <mergeCells count="12">
    <mergeCell ref="B21:H21"/>
    <mergeCell ref="I21:K21"/>
    <mergeCell ref="B22:H22"/>
    <mergeCell ref="I22:K22"/>
    <mergeCell ref="B23:H23"/>
    <mergeCell ref="I23:K23"/>
    <mergeCell ref="B7:K7"/>
    <mergeCell ref="C2:D2"/>
    <mergeCell ref="C3:D3"/>
    <mergeCell ref="C4:D4"/>
    <mergeCell ref="I4:K4"/>
    <mergeCell ref="I5:K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T12" sqref="T12"/>
    </sheetView>
  </sheetViews>
  <sheetFormatPr defaultRowHeight="15" x14ac:dyDescent="0.25"/>
  <cols>
    <col min="1" max="1" width="12.5703125" style="82" customWidth="1"/>
    <col min="2" max="2" width="9.140625" style="82"/>
    <col min="3" max="3" width="15.5703125" style="80" customWidth="1"/>
    <col min="4" max="4" width="21.140625" style="80" customWidth="1"/>
    <col min="5" max="5" width="27.140625" style="80" customWidth="1"/>
    <col min="6" max="6" width="11.7109375" style="80" customWidth="1"/>
    <col min="7" max="7" width="10.7109375" style="80" customWidth="1"/>
    <col min="8" max="8" width="17" style="80" customWidth="1"/>
    <col min="9" max="9" width="12" style="148" bestFit="1" customWidth="1"/>
    <col min="10" max="10" width="13.5703125" style="80" customWidth="1"/>
    <col min="11" max="11" width="14.42578125" style="80" customWidth="1"/>
    <col min="12" max="16384" width="9.140625" style="79"/>
  </cols>
  <sheetData>
    <row r="1" spans="1:12" ht="15.75" x14ac:dyDescent="0.2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42"/>
    </row>
    <row r="2" spans="1:12" ht="15.75" x14ac:dyDescent="0.25">
      <c r="A2" s="110"/>
      <c r="B2" s="110"/>
      <c r="C2" s="113" t="s">
        <v>21</v>
      </c>
      <c r="D2" s="113"/>
      <c r="E2" s="110"/>
      <c r="F2" s="110"/>
      <c r="G2" s="110"/>
      <c r="H2" s="110"/>
      <c r="I2" s="110"/>
      <c r="J2" s="110"/>
      <c r="K2" s="142"/>
    </row>
    <row r="3" spans="1:12" ht="15.75" x14ac:dyDescent="0.25">
      <c r="A3" s="110"/>
      <c r="B3" s="110"/>
      <c r="C3" s="113" t="s">
        <v>22</v>
      </c>
      <c r="D3" s="113"/>
      <c r="E3" s="110"/>
      <c r="F3" s="110"/>
      <c r="G3" s="110"/>
      <c r="H3" s="110"/>
      <c r="I3" s="110"/>
      <c r="J3" s="110"/>
      <c r="K3" s="142"/>
    </row>
    <row r="4" spans="1:12" ht="15.6" customHeight="1" x14ac:dyDescent="0.25">
      <c r="A4" s="110"/>
      <c r="B4" s="110"/>
      <c r="C4" s="113" t="s">
        <v>23</v>
      </c>
      <c r="D4" s="113"/>
      <c r="E4" s="110"/>
      <c r="F4" s="110"/>
      <c r="G4" s="110"/>
      <c r="H4" s="143"/>
      <c r="I4" s="143"/>
      <c r="J4" s="143"/>
      <c r="K4" s="143"/>
      <c r="L4" s="143"/>
    </row>
    <row r="5" spans="1:12" ht="15.75" x14ac:dyDescent="0.25">
      <c r="A5" s="110"/>
      <c r="B5" s="110"/>
      <c r="C5" s="110"/>
      <c r="D5" s="110"/>
      <c r="E5" s="110"/>
      <c r="F5" s="110"/>
      <c r="G5" s="110"/>
      <c r="H5" s="110"/>
      <c r="I5" s="111" t="s">
        <v>47</v>
      </c>
      <c r="J5" s="111"/>
      <c r="K5" s="111"/>
    </row>
    <row r="6" spans="1:12" ht="15.75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42"/>
    </row>
    <row r="7" spans="1:12" ht="15.75" x14ac:dyDescent="0.25">
      <c r="A7" s="110"/>
      <c r="B7" s="111" t="s">
        <v>196</v>
      </c>
      <c r="C7" s="111"/>
      <c r="D7" s="111"/>
      <c r="E7" s="111"/>
      <c r="F7" s="111"/>
      <c r="G7" s="111"/>
      <c r="H7" s="111"/>
      <c r="I7" s="111"/>
      <c r="J7" s="111"/>
      <c r="K7" s="111"/>
    </row>
    <row r="8" spans="1:12" ht="15.75" x14ac:dyDescent="0.2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42"/>
    </row>
    <row r="9" spans="1:12" ht="47.25" x14ac:dyDescent="0.25">
      <c r="A9" s="107" t="s">
        <v>48</v>
      </c>
      <c r="B9" s="107" t="s">
        <v>49</v>
      </c>
      <c r="C9" s="106" t="s">
        <v>0</v>
      </c>
      <c r="D9" s="106" t="s">
        <v>1</v>
      </c>
      <c r="E9" s="106" t="s">
        <v>2</v>
      </c>
      <c r="F9" s="105" t="s">
        <v>3</v>
      </c>
      <c r="G9" s="104" t="s">
        <v>4</v>
      </c>
      <c r="H9" s="104" t="s">
        <v>19</v>
      </c>
      <c r="I9" s="104" t="s">
        <v>25</v>
      </c>
      <c r="J9" s="103" t="s">
        <v>106</v>
      </c>
      <c r="K9" s="102" t="s">
        <v>20</v>
      </c>
    </row>
    <row r="10" spans="1:12" ht="63" x14ac:dyDescent="0.25">
      <c r="A10" s="96">
        <v>8</v>
      </c>
      <c r="B10" s="96" t="s">
        <v>26</v>
      </c>
      <c r="C10" s="159" t="s">
        <v>166</v>
      </c>
      <c r="D10" s="166" t="s">
        <v>175</v>
      </c>
      <c r="E10" s="96" t="s">
        <v>174</v>
      </c>
      <c r="F10" s="96" t="s">
        <v>7</v>
      </c>
      <c r="G10" s="96">
        <v>457</v>
      </c>
      <c r="H10" s="156"/>
      <c r="I10" s="163"/>
      <c r="J10" s="174"/>
      <c r="K10" s="98">
        <f>ROUND(SUM(J10*G10),2)</f>
        <v>0</v>
      </c>
    </row>
    <row r="11" spans="1:12" ht="63" x14ac:dyDescent="0.25">
      <c r="A11" s="96">
        <v>8</v>
      </c>
      <c r="B11" s="96" t="s">
        <v>27</v>
      </c>
      <c r="C11" s="159" t="s">
        <v>166</v>
      </c>
      <c r="D11" s="166" t="s">
        <v>195</v>
      </c>
      <c r="E11" s="166" t="s">
        <v>194</v>
      </c>
      <c r="F11" s="96" t="s">
        <v>7</v>
      </c>
      <c r="G11" s="96">
        <v>466</v>
      </c>
      <c r="H11" s="156"/>
      <c r="I11" s="163"/>
      <c r="J11" s="174"/>
      <c r="K11" s="98">
        <f>ROUND(SUM(J11*G11),2)</f>
        <v>0</v>
      </c>
    </row>
    <row r="12" spans="1:12" ht="63" x14ac:dyDescent="0.25">
      <c r="A12" s="96">
        <v>8</v>
      </c>
      <c r="B12" s="96" t="s">
        <v>28</v>
      </c>
      <c r="C12" s="87" t="s">
        <v>153</v>
      </c>
      <c r="D12" s="87" t="s">
        <v>191</v>
      </c>
      <c r="E12" s="87" t="s">
        <v>193</v>
      </c>
      <c r="F12" s="96" t="s">
        <v>7</v>
      </c>
      <c r="G12" s="96">
        <v>277</v>
      </c>
      <c r="H12" s="156"/>
      <c r="I12" s="163"/>
      <c r="J12" s="174"/>
      <c r="K12" s="98">
        <f>ROUND(SUM(J12*G12),2)</f>
        <v>0</v>
      </c>
    </row>
    <row r="13" spans="1:12" ht="63" x14ac:dyDescent="0.25">
      <c r="A13" s="96">
        <v>8</v>
      </c>
      <c r="B13" s="96" t="s">
        <v>29</v>
      </c>
      <c r="C13" s="87" t="s">
        <v>153</v>
      </c>
      <c r="D13" s="87" t="s">
        <v>191</v>
      </c>
      <c r="E13" s="87" t="s">
        <v>192</v>
      </c>
      <c r="F13" s="96" t="s">
        <v>7</v>
      </c>
      <c r="G13" s="96">
        <v>1046</v>
      </c>
      <c r="H13" s="156"/>
      <c r="I13" s="163"/>
      <c r="J13" s="174"/>
      <c r="K13" s="98">
        <f>ROUND(SUM(J13*G13),2)</f>
        <v>0</v>
      </c>
    </row>
    <row r="14" spans="1:12" ht="63" x14ac:dyDescent="0.25">
      <c r="A14" s="96">
        <v>8</v>
      </c>
      <c r="B14" s="96" t="s">
        <v>30</v>
      </c>
      <c r="C14" s="87" t="s">
        <v>153</v>
      </c>
      <c r="D14" s="87" t="s">
        <v>191</v>
      </c>
      <c r="E14" s="87" t="s">
        <v>190</v>
      </c>
      <c r="F14" s="96" t="s">
        <v>7</v>
      </c>
      <c r="G14" s="96">
        <v>150</v>
      </c>
      <c r="H14" s="156"/>
      <c r="I14" s="163"/>
      <c r="J14" s="174"/>
      <c r="K14" s="98">
        <f>ROUND(SUM(J14*G14),2)</f>
        <v>0</v>
      </c>
    </row>
    <row r="15" spans="1:12" ht="63" x14ac:dyDescent="0.25">
      <c r="A15" s="96">
        <v>8</v>
      </c>
      <c r="B15" s="96" t="s">
        <v>31</v>
      </c>
      <c r="C15" s="96" t="s">
        <v>166</v>
      </c>
      <c r="D15" s="166" t="s">
        <v>177</v>
      </c>
      <c r="E15" s="166" t="s">
        <v>187</v>
      </c>
      <c r="F15" s="96" t="s">
        <v>7</v>
      </c>
      <c r="G15" s="96">
        <v>653</v>
      </c>
      <c r="H15" s="156"/>
      <c r="I15" s="163"/>
      <c r="J15" s="174"/>
      <c r="K15" s="98">
        <f>ROUND(SUM(J15*G15),2)</f>
        <v>0</v>
      </c>
    </row>
    <row r="16" spans="1:12" ht="63" x14ac:dyDescent="0.25">
      <c r="A16" s="96">
        <v>8</v>
      </c>
      <c r="B16" s="96" t="s">
        <v>32</v>
      </c>
      <c r="C16" s="87" t="s">
        <v>153</v>
      </c>
      <c r="D16" s="87" t="s">
        <v>177</v>
      </c>
      <c r="E16" s="87" t="s">
        <v>189</v>
      </c>
      <c r="F16" s="96" t="s">
        <v>7</v>
      </c>
      <c r="G16" s="96">
        <v>524</v>
      </c>
      <c r="H16" s="156"/>
      <c r="I16" s="163"/>
      <c r="J16" s="174"/>
      <c r="K16" s="98">
        <f>ROUND(SUM(J16*G16),2)</f>
        <v>0</v>
      </c>
    </row>
    <row r="17" spans="1:11" ht="63" x14ac:dyDescent="0.25">
      <c r="A17" s="96">
        <v>8</v>
      </c>
      <c r="B17" s="96" t="s">
        <v>33</v>
      </c>
      <c r="C17" s="87" t="s">
        <v>153</v>
      </c>
      <c r="D17" s="87" t="s">
        <v>177</v>
      </c>
      <c r="E17" s="87" t="s">
        <v>188</v>
      </c>
      <c r="F17" s="96" t="s">
        <v>7</v>
      </c>
      <c r="G17" s="96">
        <v>213</v>
      </c>
      <c r="H17" s="156"/>
      <c r="I17" s="163"/>
      <c r="J17" s="174"/>
      <c r="K17" s="98">
        <f>ROUND(SUM(J17*G17),2)</f>
        <v>0</v>
      </c>
    </row>
    <row r="18" spans="1:11" ht="45.75" customHeight="1" x14ac:dyDescent="0.25">
      <c r="A18" s="96">
        <v>8</v>
      </c>
      <c r="B18" s="96" t="s">
        <v>34</v>
      </c>
      <c r="C18" s="96" t="s">
        <v>166</v>
      </c>
      <c r="D18" s="167" t="s">
        <v>173</v>
      </c>
      <c r="E18" s="166" t="s">
        <v>187</v>
      </c>
      <c r="F18" s="96" t="s">
        <v>7</v>
      </c>
      <c r="G18" s="96">
        <v>4</v>
      </c>
      <c r="H18" s="139"/>
      <c r="I18" s="163"/>
      <c r="J18" s="174"/>
      <c r="K18" s="98">
        <f>ROUND(SUM(J18*G18),2)</f>
        <v>0</v>
      </c>
    </row>
    <row r="19" spans="1:11" ht="45.75" customHeight="1" x14ac:dyDescent="0.25">
      <c r="A19" s="96">
        <v>8</v>
      </c>
      <c r="B19" s="96" t="s">
        <v>35</v>
      </c>
      <c r="C19" s="96" t="s">
        <v>166</v>
      </c>
      <c r="D19" s="167" t="s">
        <v>186</v>
      </c>
      <c r="E19" s="166" t="s">
        <v>98</v>
      </c>
      <c r="F19" s="96" t="s">
        <v>7</v>
      </c>
      <c r="G19" s="96">
        <v>2330</v>
      </c>
      <c r="H19" s="139"/>
      <c r="I19" s="163"/>
      <c r="J19" s="174"/>
      <c r="K19" s="98">
        <f>ROUND(SUM(J19*G19),2)</f>
        <v>0</v>
      </c>
    </row>
    <row r="20" spans="1:11" ht="31.5" x14ac:dyDescent="0.25">
      <c r="A20" s="87">
        <v>8</v>
      </c>
      <c r="B20" s="94" t="s">
        <v>36</v>
      </c>
      <c r="C20" s="96" t="s">
        <v>166</v>
      </c>
      <c r="D20" s="94" t="s">
        <v>185</v>
      </c>
      <c r="E20" s="166" t="s">
        <v>98</v>
      </c>
      <c r="F20" s="96" t="s">
        <v>7</v>
      </c>
      <c r="G20" s="94">
        <v>20</v>
      </c>
      <c r="H20" s="173"/>
      <c r="I20" s="172"/>
      <c r="J20" s="171"/>
      <c r="K20" s="98">
        <f>ROUND(SUM(J20*G20),2)</f>
        <v>0</v>
      </c>
    </row>
    <row r="21" spans="1:11" ht="63" x14ac:dyDescent="0.25">
      <c r="A21" s="87">
        <v>8</v>
      </c>
      <c r="B21" s="94" t="s">
        <v>37</v>
      </c>
      <c r="C21" s="96" t="s">
        <v>184</v>
      </c>
      <c r="D21" s="166" t="s">
        <v>183</v>
      </c>
      <c r="E21" s="166" t="s">
        <v>182</v>
      </c>
      <c r="F21" s="96" t="s">
        <v>7</v>
      </c>
      <c r="G21" s="94">
        <v>902</v>
      </c>
      <c r="H21" s="173"/>
      <c r="I21" s="172"/>
      <c r="J21" s="171"/>
      <c r="K21" s="98">
        <f>ROUND(SUM(J21*G21),2)</f>
        <v>0</v>
      </c>
    </row>
    <row r="22" spans="1:11" ht="31.5" x14ac:dyDescent="0.25">
      <c r="A22" s="87">
        <v>8</v>
      </c>
      <c r="B22" s="94" t="s">
        <v>38</v>
      </c>
      <c r="C22" s="96" t="s">
        <v>180</v>
      </c>
      <c r="D22" s="166" t="s">
        <v>179</v>
      </c>
      <c r="E22" s="166" t="s">
        <v>181</v>
      </c>
      <c r="F22" s="96" t="s">
        <v>7</v>
      </c>
      <c r="G22" s="94">
        <v>10</v>
      </c>
      <c r="H22" s="173"/>
      <c r="I22" s="172"/>
      <c r="J22" s="171"/>
      <c r="K22" s="98">
        <f>ROUND(SUM(J22*G22),2)</f>
        <v>0</v>
      </c>
    </row>
    <row r="23" spans="1:11" ht="31.5" x14ac:dyDescent="0.25">
      <c r="A23" s="165">
        <v>8</v>
      </c>
      <c r="B23" s="165" t="s">
        <v>39</v>
      </c>
      <c r="C23" s="96" t="s">
        <v>180</v>
      </c>
      <c r="D23" s="166" t="s">
        <v>179</v>
      </c>
      <c r="E23" s="166" t="s">
        <v>178</v>
      </c>
      <c r="F23" s="96" t="s">
        <v>7</v>
      </c>
      <c r="G23" s="165">
        <v>10</v>
      </c>
      <c r="H23" s="170"/>
      <c r="I23" s="168"/>
      <c r="J23" s="169"/>
      <c r="K23" s="98">
        <f>ROUND(SUM(J23*G23),2)</f>
        <v>0</v>
      </c>
    </row>
    <row r="24" spans="1:11" ht="63" x14ac:dyDescent="0.25">
      <c r="A24" s="165">
        <v>8</v>
      </c>
      <c r="B24" s="165" t="s">
        <v>40</v>
      </c>
      <c r="C24" s="96" t="s">
        <v>166</v>
      </c>
      <c r="D24" s="166" t="s">
        <v>177</v>
      </c>
      <c r="E24" s="87" t="s">
        <v>176</v>
      </c>
      <c r="F24" s="96" t="s">
        <v>7</v>
      </c>
      <c r="G24" s="165">
        <v>6</v>
      </c>
      <c r="H24" s="156"/>
      <c r="I24" s="168"/>
      <c r="J24" s="162"/>
      <c r="K24" s="89">
        <f>J24*G24</f>
        <v>0</v>
      </c>
    </row>
    <row r="25" spans="1:11" ht="63" x14ac:dyDescent="0.25">
      <c r="A25" s="165">
        <v>8</v>
      </c>
      <c r="B25" s="165" t="s">
        <v>41</v>
      </c>
      <c r="C25" s="96" t="s">
        <v>166</v>
      </c>
      <c r="D25" s="166" t="s">
        <v>175</v>
      </c>
      <c r="E25" s="96" t="s">
        <v>172</v>
      </c>
      <c r="F25" s="96" t="s">
        <v>7</v>
      </c>
      <c r="G25" s="96">
        <v>8</v>
      </c>
      <c r="H25" s="156"/>
      <c r="I25" s="163"/>
      <c r="J25" s="162"/>
      <c r="K25" s="89">
        <f>J25*G25</f>
        <v>0</v>
      </c>
    </row>
    <row r="26" spans="1:11" ht="47.25" x14ac:dyDescent="0.25">
      <c r="A26" s="165">
        <v>8</v>
      </c>
      <c r="B26" s="165" t="s">
        <v>42</v>
      </c>
      <c r="C26" s="96" t="s">
        <v>166</v>
      </c>
      <c r="D26" s="167" t="s">
        <v>173</v>
      </c>
      <c r="E26" s="166" t="s">
        <v>174</v>
      </c>
      <c r="F26" s="96" t="s">
        <v>7</v>
      </c>
      <c r="G26" s="165">
        <v>8</v>
      </c>
      <c r="H26" s="164"/>
      <c r="I26" s="163"/>
      <c r="J26" s="162"/>
      <c r="K26" s="89">
        <f>J26*G26</f>
        <v>0</v>
      </c>
    </row>
    <row r="27" spans="1:11" ht="47.25" x14ac:dyDescent="0.25">
      <c r="A27" s="165">
        <v>8</v>
      </c>
      <c r="B27" s="165" t="s">
        <v>60</v>
      </c>
      <c r="C27" s="96" t="s">
        <v>166</v>
      </c>
      <c r="D27" s="167" t="s">
        <v>173</v>
      </c>
      <c r="E27" s="166" t="s">
        <v>172</v>
      </c>
      <c r="F27" s="96" t="s">
        <v>7</v>
      </c>
      <c r="G27" s="165">
        <v>8</v>
      </c>
      <c r="H27" s="164"/>
      <c r="I27" s="163"/>
      <c r="J27" s="162"/>
      <c r="K27" s="89">
        <f>J27*G27</f>
        <v>0</v>
      </c>
    </row>
    <row r="28" spans="1:11" ht="15.75" x14ac:dyDescent="0.25">
      <c r="A28" s="87"/>
      <c r="B28" s="86" t="s">
        <v>43</v>
      </c>
      <c r="C28" s="86"/>
      <c r="D28" s="86"/>
      <c r="E28" s="86"/>
      <c r="F28" s="86"/>
      <c r="G28" s="86"/>
      <c r="H28" s="86"/>
      <c r="I28" s="135">
        <f>(SUM(K10:K27))</f>
        <v>0</v>
      </c>
      <c r="J28" s="134"/>
      <c r="K28" s="133"/>
    </row>
    <row r="29" spans="1:11" ht="15.75" x14ac:dyDescent="0.25">
      <c r="A29" s="87"/>
      <c r="B29" s="86" t="s">
        <v>44</v>
      </c>
      <c r="C29" s="86"/>
      <c r="D29" s="86"/>
      <c r="E29" s="86"/>
      <c r="F29" s="86"/>
      <c r="G29" s="86"/>
      <c r="H29" s="86"/>
      <c r="I29" s="135">
        <f>I28*0.05</f>
        <v>0</v>
      </c>
      <c r="J29" s="134"/>
      <c r="K29" s="133"/>
    </row>
    <row r="30" spans="1:11" ht="15.75" x14ac:dyDescent="0.25">
      <c r="A30" s="87"/>
      <c r="B30" s="86" t="s">
        <v>45</v>
      </c>
      <c r="C30" s="86"/>
      <c r="D30" s="86"/>
      <c r="E30" s="86"/>
      <c r="F30" s="86"/>
      <c r="G30" s="86"/>
      <c r="H30" s="86"/>
      <c r="I30" s="135">
        <f>I28+I29</f>
        <v>0</v>
      </c>
      <c r="J30" s="134"/>
      <c r="K30" s="133"/>
    </row>
  </sheetData>
  <mergeCells count="12">
    <mergeCell ref="B28:H28"/>
    <mergeCell ref="I28:K28"/>
    <mergeCell ref="B29:H29"/>
    <mergeCell ref="I29:K29"/>
    <mergeCell ref="B30:H30"/>
    <mergeCell ref="I30:K30"/>
    <mergeCell ref="B7:K7"/>
    <mergeCell ref="C2:D2"/>
    <mergeCell ref="C3:D3"/>
    <mergeCell ref="C4:D4"/>
    <mergeCell ref="I5:K5"/>
    <mergeCell ref="H4:L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GRUPA 1</vt:lpstr>
      <vt:lpstr>GRUPA 2</vt:lpstr>
      <vt:lpstr>GRUPA 3</vt:lpstr>
      <vt:lpstr>GRUPA 4</vt:lpstr>
      <vt:lpstr>GRUPA 5</vt:lpstr>
      <vt:lpstr>GRUPA 6</vt:lpstr>
      <vt:lpstr>GRUPA 7</vt:lpstr>
      <vt:lpstr>GRUPA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 Vlak</dc:creator>
  <dc:description/>
  <cp:lastModifiedBy>Mario Srajbek</cp:lastModifiedBy>
  <cp:revision>5</cp:revision>
  <cp:lastPrinted>2025-04-23T08:22:07Z</cp:lastPrinted>
  <dcterms:created xsi:type="dcterms:W3CDTF">2025-02-26T13:59:42Z</dcterms:created>
  <dcterms:modified xsi:type="dcterms:W3CDTF">2026-08-03T13:13:04Z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